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1" sheetId="1" r:id="rId1"/>
    <sheet name="приложение 9" sheetId="2" r:id="rId2"/>
    <sheet name="приложение 7" sheetId="3" r:id="rId3"/>
    <sheet name="приложение 5" sheetId="4" r:id="rId4"/>
  </sheets>
  <definedNames>
    <definedName name="_xlnm.Print_Titles" localSheetId="0">'приложение 11'!$10:$11</definedName>
    <definedName name="_xlnm.Print_Area" localSheetId="0">'приложение 11'!$A$1:$G$190</definedName>
    <definedName name="_xlnm.Print_Area" localSheetId="3">'приложение 5'!$A$1:$B$22</definedName>
    <definedName name="_xlnm.Print_Area" localSheetId="1">'приложение 9'!$A$1:$F$125</definedName>
  </definedNames>
  <calcPr fullCalcOnLoad="1"/>
</workbook>
</file>

<file path=xl/sharedStrings.xml><?xml version="1.0" encoding="utf-8"?>
<sst xmlns="http://schemas.openxmlformats.org/spreadsheetml/2006/main" count="1173" uniqueCount="240">
  <si>
    <t>тыс. руб.</t>
  </si>
  <si>
    <t>Сумма</t>
  </si>
  <si>
    <t>поселок Ханымей</t>
  </si>
  <si>
    <t xml:space="preserve">муниципального образования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</si>
  <si>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</si>
  <si>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</si>
  <si>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</si>
  <si>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</si>
  <si>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</si>
  <si>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</si>
  <si>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</si>
  <si>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</si>
  <si>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</si>
  <si>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</si>
  <si>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</si>
  <si>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</si>
  <si>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</si>
  <si>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</si>
  <si>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</si>
  <si>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</si>
  <si>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</si>
  <si>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</si>
  <si>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</si>
  <si>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</si>
  <si>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</si>
  <si>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</si>
  <si>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</si>
  <si>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</si>
  <si>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Другие вопросы в области социальной политики</t>
  </si>
  <si>
    <t>Наименование</t>
  </si>
  <si>
    <t>Целевая статья</t>
  </si>
  <si>
    <t>Вид расходов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</si>
  <si>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поселка на 2014 год</t>
  </si>
  <si>
    <t>Приложение 11</t>
  </si>
  <si>
    <t>Ведомственная структура расходов бюджета поселка на 2014 год</t>
  </si>
  <si>
    <t>Ведомство</t>
  </si>
  <si>
    <t>Администрация муниципального образования поселок Ханымей</t>
  </si>
  <si>
    <t>01</t>
  </si>
  <si>
    <t>02</t>
  </si>
  <si>
    <t>Создание условий для организации досуга и обеспечения жителей поселения услугами организаций культуры</t>
  </si>
  <si>
    <t>Подпрограмма "Обеспечение реализации муниципальной программы"</t>
  </si>
  <si>
    <t>Ц</t>
  </si>
  <si>
    <t>Глава муниципального образования</t>
  </si>
  <si>
    <t>Расходы на выплату персоналу государственных (муниципальных) органов</t>
  </si>
  <si>
    <t>04</t>
  </si>
  <si>
    <t>Обеспечение деятельности органов местного самоуправления</t>
  </si>
  <si>
    <t>Уплата налогов, сборов и иных платежей</t>
  </si>
  <si>
    <t>Осуществление полномочий поселений по обеспечению функций по размещению муниципального заказа для нужд поселения, осуществлению контроля за соблюдением законодательства Российской Федерации и иных нормативных правовых актов Российской Федерации о размещении заказов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</si>
  <si>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</si>
  <si>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</si>
  <si>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11</t>
  </si>
  <si>
    <t>Непрограммные расходы</t>
  </si>
  <si>
    <t>98 0 0000</t>
  </si>
  <si>
    <t>Расходы не отнесенные к муниципальным программам</t>
  </si>
  <si>
    <t>98 9 0000</t>
  </si>
  <si>
    <t>Резервный фонд местной администрации</t>
  </si>
  <si>
    <t>98 9 9007</t>
  </si>
  <si>
    <t>Резервные средства</t>
  </si>
  <si>
    <t>13</t>
  </si>
  <si>
    <t>Подпрограмма "Развитие муниципальной политики и совершенствование муниципального управления"</t>
  </si>
  <si>
    <t>Владение , пользование и распоряжение имуществом, находящимся в муниципальной собственности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</si>
  <si>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</si>
  <si>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</si>
  <si>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</si>
  <si>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Обеспечение пожарной безопасности в муниципальном образовании</t>
  </si>
  <si>
    <t>Субсидии некоммерческим организации (за исключением государственных (муниципальных) учреждений)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</si>
  <si>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</si>
  <si>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Другие вопросы в области национальной безопасности и правоохранительной деятельности</t>
  </si>
  <si>
    <t>14</t>
  </si>
  <si>
    <t>09</t>
  </si>
  <si>
    <t>05</t>
  </si>
  <si>
    <t>07</t>
  </si>
  <si>
    <t>Подпрограмма "Развитие социальной сферы"</t>
  </si>
  <si>
    <t>Мероприятия по повышению эффективности реализации молодежной политики</t>
  </si>
  <si>
    <t>Культура, кинематография</t>
  </si>
  <si>
    <t>08</t>
  </si>
  <si>
    <t>Формирование, утверждение, исполнение бюджета поселения и контроль за исполнением данного бюджета</t>
  </si>
  <si>
    <t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</si>
  <si>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</si>
  <si>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Обеспечение деятельности учреждений культуры (дворцы, дома культуры)</t>
  </si>
  <si>
    <t>Субсидии бюджетным учреждениям</t>
  </si>
  <si>
    <t>Обеспечение деятельности учреждений культуры (музеи)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</si>
  <si>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</si>
  <si>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</si>
  <si>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Обеспечение деятельности учреждений культуры (библиотеки)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</si>
  <si>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</si>
  <si>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</si>
  <si>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06</t>
  </si>
  <si>
    <t>Иные выплаты населению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</si>
  <si>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</si>
  <si>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</si>
  <si>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>Осуществление полномочий поселений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</si>
  <si>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внешнего муниципального финансового контроля</t>
  </si>
  <si>
    <t>98 9 4209</t>
  </si>
  <si>
    <t>540</t>
  </si>
  <si>
    <t>Всего</t>
  </si>
  <si>
    <t>Собрание депутатов муниципального образования поселок Ханымей</t>
  </si>
  <si>
    <t>Финансовое обеспечение мероприятий по благоустройству</t>
  </si>
  <si>
    <t>Подпрограмма "Развитие жилищно-коммунального  и дорожного хозяйства"</t>
  </si>
  <si>
    <t>Подпрограмма "Развитие жилищно-коммунального и дорожного хозяйства"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</si>
  <si>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</si>
  <si>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организациям, предоставляющим населению коммунально-бытовые услуги по тарифам, не обеспечивающим возмещение издержек</t>
  </si>
  <si>
    <t>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</si>
  <si>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>Проведение мероприятий по благоустройству территорий муниципальных образований</t>
  </si>
  <si>
    <t>Содержание автомобильных дорог общего пользования местного значения</t>
  </si>
  <si>
    <t>Ежемесячное пособие молодым специалистам муниципальных учреждений культуры и искусства</t>
  </si>
  <si>
    <t>Единовременное пособие молодым специалистам муниципальных учреждений культуры и искусства</t>
  </si>
  <si>
    <t>Совершенствование и развитие муниципальной службы</t>
  </si>
  <si>
    <t>Реализация комплекса мер по развитию малого и среднего предпринимательства</t>
  </si>
  <si>
    <t>1</t>
  </si>
  <si>
    <t>120</t>
  </si>
  <si>
    <t>2</t>
  </si>
  <si>
    <t>3</t>
  </si>
  <si>
    <t>98 9 1104</t>
  </si>
  <si>
    <t>Муниципальная программа "Повышение качества жизни населения муниципального образования поселок Ханымей"</t>
  </si>
  <si>
    <t>Компенсационная выплата на оздоровление работникам муниципальных учреждений культуры и искусства</t>
  </si>
  <si>
    <t>Социальная поддержка работников муниципальных учреждений, в сфере спортивной направленности</t>
  </si>
  <si>
    <t>Социальная поддержка работников муниципальных учреждений, в сфере культуры и искусства</t>
  </si>
  <si>
    <t>9703</t>
  </si>
  <si>
    <t>9701</t>
  </si>
  <si>
    <t>8003</t>
  </si>
  <si>
    <t>6171</t>
  </si>
  <si>
    <t>8035</t>
  </si>
  <si>
    <t>7145</t>
  </si>
  <si>
    <t>6052</t>
  </si>
  <si>
    <t>7132</t>
  </si>
  <si>
    <t>6436</t>
  </si>
  <si>
    <t>7134</t>
  </si>
  <si>
    <t>6435</t>
  </si>
  <si>
    <t>8702</t>
  </si>
  <si>
    <t>4205</t>
  </si>
  <si>
    <t>8831</t>
  </si>
  <si>
    <t>7113</t>
  </si>
  <si>
    <t>8832</t>
  </si>
  <si>
    <t>8833</t>
  </si>
  <si>
    <t>7112</t>
  </si>
  <si>
    <t>7531</t>
  </si>
  <si>
    <t>7535</t>
  </si>
  <si>
    <t>7532</t>
  </si>
  <si>
    <t>7533</t>
  </si>
  <si>
    <t>7555</t>
  </si>
  <si>
    <t>8301</t>
  </si>
  <si>
    <t>8331</t>
  </si>
  <si>
    <t>4206</t>
  </si>
  <si>
    <t>7301</t>
  </si>
  <si>
    <t>5118</t>
  </si>
  <si>
    <t>98</t>
  </si>
  <si>
    <t>9</t>
  </si>
  <si>
    <t>1104</t>
  </si>
  <si>
    <t>9007</t>
  </si>
  <si>
    <t>к решению Собрания депутатов</t>
  </si>
  <si>
    <t>Приложение 9</t>
  </si>
  <si>
    <t>Реализация мероприятий, направленных на развитие библиотечного и музейного дела</t>
  </si>
  <si>
    <t>Реализация мероприятий, направленных на развитие профессионального искусства и народного творчества</t>
  </si>
  <si>
    <t>Владение, пользование и распоряжение имуществом, находящимся в муниципальной собственности</t>
  </si>
  <si>
    <t>54</t>
  </si>
  <si>
    <t>54 0 0000</t>
  </si>
  <si>
    <t>54 Ц 0000</t>
  </si>
  <si>
    <t>54 Ц 1101</t>
  </si>
  <si>
    <t>54 Ц 1104</t>
  </si>
  <si>
    <t>54 Ц 4201</t>
  </si>
  <si>
    <t>54 Ц 4202</t>
  </si>
  <si>
    <t>54 Ц 4203</t>
  </si>
  <si>
    <t>54 Ц 4204</t>
  </si>
  <si>
    <t>54 1 0000</t>
  </si>
  <si>
    <t>54 1 9701</t>
  </si>
  <si>
    <t>54 1 8003</t>
  </si>
  <si>
    <t>54 1 6171</t>
  </si>
  <si>
    <t>54 Ц 7301</t>
  </si>
  <si>
    <t>54 Ц 5118</t>
  </si>
  <si>
    <t>54 1 9703</t>
  </si>
  <si>
    <t>54 1 8035</t>
  </si>
  <si>
    <t>54 2 0000</t>
  </si>
  <si>
    <t>54 2 7145</t>
  </si>
  <si>
    <t>54 2 6052</t>
  </si>
  <si>
    <t>54 2 7132</t>
  </si>
  <si>
    <t>54 2 6436</t>
  </si>
  <si>
    <t>54 2 7134</t>
  </si>
  <si>
    <t>54 2 6435</t>
  </si>
  <si>
    <t>54 3 0000</t>
  </si>
  <si>
    <t>54 3 8702</t>
  </si>
  <si>
    <t>54 3 4205</t>
  </si>
  <si>
    <t>54 3 8831</t>
  </si>
  <si>
    <t>54 3 7113</t>
  </si>
  <si>
    <t>54 3 8832</t>
  </si>
  <si>
    <t>54 3 8833</t>
  </si>
  <si>
    <t>54 3 7112</t>
  </si>
  <si>
    <t>54 3 7531</t>
  </si>
  <si>
    <t>54 3 7535</t>
  </si>
  <si>
    <t>54 3 7532</t>
  </si>
  <si>
    <t>54 3 7533</t>
  </si>
  <si>
    <t>54 3 7555</t>
  </si>
  <si>
    <t>54 3 8301</t>
  </si>
  <si>
    <t>54 3 8331</t>
  </si>
  <si>
    <t>54 3 4206</t>
  </si>
  <si>
    <t>Приложение 5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</si>
  <si>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в 2014 году </t>
  </si>
  <si>
    <t xml:space="preserve">Наименование 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</si>
  <si>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</si>
  <si>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</si>
  <si>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</si>
  <si>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</si>
  <si>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</si>
  <si>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</si>
  <si>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доходы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</si>
  <si>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</si>
  <si>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</si>
  <si>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</si>
  <si>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</si>
  <si>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</si>
  <si>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 xml:space="preserve">Распределение бюджетных ассигнований по разделам и подразделам классификации расходов бюджета поселка на 2014 год  </t>
  </si>
  <si>
    <t>тыс.руб.</t>
  </si>
  <si>
    <t>Культура,  кинематография</t>
  </si>
  <si>
    <t xml:space="preserve">Другие вопросы в области социальной политики </t>
  </si>
  <si>
    <t xml:space="preserve">Физическая культура </t>
  </si>
  <si>
    <t>ВСЕГО:</t>
  </si>
  <si>
    <t>54 2 4107</t>
  </si>
  <si>
    <t>54 2 4101</t>
  </si>
  <si>
    <t>Реализация мероприятий по благоустройству</t>
  </si>
  <si>
    <t>4107</t>
  </si>
  <si>
    <t>Мероприятия, направленные на финансовое обеспечение исполнения Указов Президента Российской Федерации</t>
  </si>
  <si>
    <t>54 3 4109</t>
  </si>
  <si>
    <t>4109</t>
  </si>
  <si>
    <t>Пенсионное обеспечение</t>
  </si>
  <si>
    <t>54 0 000</t>
  </si>
  <si>
    <t>54 3 8431</t>
  </si>
  <si>
    <t>Выплаты лицам, замещавшим муниципальные должности и должности муниципальной службы</t>
  </si>
  <si>
    <t>Жилищное хозяйство</t>
  </si>
  <si>
    <t>54 2 4112</t>
  </si>
  <si>
    <t xml:space="preserve">54 </t>
  </si>
  <si>
    <t>4112</t>
  </si>
  <si>
    <t>Обеспечение взаимодействия с населением, организациями и общественными объединениями</t>
  </si>
  <si>
    <t>54 1 8437</t>
  </si>
  <si>
    <t>8437</t>
  </si>
  <si>
    <t>от 09 июня 2014 года № 100</t>
  </si>
  <si>
    <t>Приложение 7 
к решению Собрания депутатов                                                                       муниципального образования
поселок Ханымей 
от 09 июня 2014 года № 100</t>
  </si>
  <si>
    <t>5162</t>
  </si>
  <si>
    <t>Премирование победителей Всероссийского конкурса на звание "Самое благоустроенное городское (сельское) поселение России"</t>
  </si>
  <si>
    <t>54 2 5162</t>
  </si>
  <si>
    <t>Реализация иных мероприятий в сфере жилищно-коммунального хозяйства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</si>
</sst>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;[Red]\-00;&quot;&quot;"/>
    <numFmt numFmtId="181" formatCode="000;[Red]\-000;&quot;&quot;"/>
    <numFmt numFmtId="182" formatCode="#,##0;[Red]\-#,##0;&quot; &quot;"/>
    <numFmt numFmtId="183" formatCode="0000000;[Red]\-0000000;&quot;&quot;"/>
    <numFmt numFmtId="184" formatCode="_(* #,##0.0_);_(* \(#,##0.0\);_(* &quot;-&quot;??_);_(@_)"/>
    <numFmt numFmtId="185" formatCode="_(* #,##0_);_(* \(#,##0\);_(* &quot;-&quot;??_);_(@_)"/>
    <numFmt numFmtId="186" formatCode="0000000"/>
    <numFmt numFmtId="187" formatCode="000"/>
    <numFmt numFmtId="188" formatCode="0000"/>
    <numFmt numFmtId="189" formatCode="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Traditional Arab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81" fontId="2" fillId="0" borderId="10" xfId="55" applyNumberFormat="1" applyFont="1" applyFill="1" applyBorder="1" applyAlignment="1" applyProtection="1">
      <alignment wrapText="1"/>
      <protection hidden="1"/>
    </xf>
    <xf numFmtId="181" fontId="4" fillId="0" borderId="10" xfId="55" applyNumberFormat="1" applyFont="1" applyFill="1" applyBorder="1" applyAlignment="1" applyProtection="1">
      <alignment wrapText="1"/>
      <protection hidden="1"/>
    </xf>
    <xf numFmtId="186" fontId="2" fillId="0" borderId="10" xfId="53" applyNumberFormat="1" applyFont="1" applyFill="1" applyBorder="1" applyAlignment="1" applyProtection="1">
      <alignment wrapText="1"/>
      <protection hidden="1"/>
    </xf>
    <xf numFmtId="187" fontId="2" fillId="0" borderId="10" xfId="53" applyNumberFormat="1" applyFont="1" applyFill="1" applyBorder="1" applyAlignment="1" applyProtection="1">
      <alignment wrapText="1"/>
      <protection hidden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" fillId="0" borderId="10" xfId="54" applyNumberFormat="1" applyFont="1" applyFill="1" applyBorder="1" applyAlignment="1" applyProtection="1">
      <alignment/>
      <protection hidden="1"/>
    </xf>
    <xf numFmtId="0" fontId="1" fillId="0" borderId="10" xfId="54" applyNumberFormat="1" applyFont="1" applyFill="1" applyBorder="1" applyAlignment="1" applyProtection="1">
      <alignment wrapText="1"/>
      <protection hidden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5" fontId="2" fillId="0" borderId="0" xfId="66" applyNumberFormat="1" applyFont="1" applyFill="1" applyAlignment="1">
      <alignment horizontal="center"/>
    </xf>
    <xf numFmtId="185" fontId="2" fillId="0" borderId="0" xfId="66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85" fontId="2" fillId="0" borderId="10" xfId="66" applyNumberFormat="1" applyFont="1" applyFill="1" applyBorder="1" applyAlignment="1">
      <alignment horizontal="center"/>
    </xf>
    <xf numFmtId="185" fontId="1" fillId="0" borderId="10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5" fontId="1" fillId="0" borderId="10" xfId="66" applyNumberFormat="1" applyFont="1" applyFill="1" applyBorder="1" applyAlignment="1">
      <alignment/>
    </xf>
    <xf numFmtId="185" fontId="2" fillId="0" borderId="10" xfId="66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18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85" fontId="2" fillId="0" borderId="0" xfId="0" applyNumberFormat="1" applyFont="1" applyFill="1" applyAlignment="1">
      <alignment/>
    </xf>
    <xf numFmtId="185" fontId="2" fillId="0" borderId="0" xfId="66" applyNumberFormat="1" applyFont="1" applyFill="1" applyBorder="1" applyAlignment="1">
      <alignment horizontal="center"/>
    </xf>
    <xf numFmtId="0" fontId="9" fillId="0" borderId="0" xfId="56">
      <alignment/>
      <protection/>
    </xf>
    <xf numFmtId="0" fontId="2" fillId="0" borderId="0" xfId="58" applyFont="1" applyAlignment="1">
      <alignment horizontal="righ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left" vertical="center" wrapText="1"/>
      <protection/>
    </xf>
    <xf numFmtId="3" fontId="2" fillId="0" borderId="10" xfId="57" applyNumberFormat="1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vertical="center" wrapText="1"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56" applyFont="1" applyFill="1" applyBorder="1" applyAlignment="1">
      <alignment vertical="center" wrapText="1"/>
      <protection/>
    </xf>
    <xf numFmtId="181" fontId="2" fillId="0" borderId="10" xfId="55" applyNumberFormat="1" applyFont="1" applyFill="1" applyBorder="1" applyAlignment="1" applyProtection="1">
      <alignment vertical="center" wrapText="1"/>
      <protection hidden="1"/>
    </xf>
    <xf numFmtId="181" fontId="4" fillId="0" borderId="10" xfId="55" applyNumberFormat="1" applyFont="1" applyFill="1" applyBorder="1" applyAlignment="1" applyProtection="1">
      <alignment vertical="center" wrapText="1"/>
      <protection hidden="1"/>
    </xf>
    <xf numFmtId="0" fontId="1" fillId="0" borderId="0" xfId="55" applyNumberFormat="1" applyFont="1" applyFill="1" applyAlignment="1" applyProtection="1">
      <alignment/>
      <protection hidden="1"/>
    </xf>
    <xf numFmtId="0" fontId="0" fillId="0" borderId="0" xfId="55">
      <alignment/>
      <protection/>
    </xf>
    <xf numFmtId="0" fontId="1" fillId="0" borderId="0" xfId="55" applyNumberFormat="1" applyFont="1" applyFill="1" applyAlignment="1" applyProtection="1">
      <alignment horizontal="centerContinuous"/>
      <protection hidden="1"/>
    </xf>
    <xf numFmtId="0" fontId="2" fillId="0" borderId="0" xfId="55" applyNumberFormat="1" applyFont="1" applyFill="1" applyAlignment="1" applyProtection="1">
      <alignment horizontal="right"/>
      <protection hidden="1"/>
    </xf>
    <xf numFmtId="0" fontId="10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5" applyBorder="1">
      <alignment/>
      <protection/>
    </xf>
    <xf numFmtId="0" fontId="3" fillId="0" borderId="10" xfId="55" applyNumberFormat="1" applyFont="1" applyFill="1" applyBorder="1" applyAlignment="1" applyProtection="1">
      <alignment horizontal="center"/>
      <protection hidden="1"/>
    </xf>
    <xf numFmtId="180" fontId="1" fillId="0" borderId="10" xfId="55" applyNumberFormat="1" applyFont="1" applyFill="1" applyBorder="1" applyAlignment="1" applyProtection="1">
      <alignment horizontal="center"/>
      <protection hidden="1"/>
    </xf>
    <xf numFmtId="181" fontId="1" fillId="0" borderId="10" xfId="55" applyNumberFormat="1" applyFont="1" applyFill="1" applyBorder="1" applyAlignment="1" applyProtection="1">
      <alignment wrapText="1"/>
      <protection hidden="1"/>
    </xf>
    <xf numFmtId="182" fontId="1" fillId="0" borderId="10" xfId="55" applyNumberFormat="1" applyFont="1" applyFill="1" applyBorder="1" applyAlignment="1" applyProtection="1">
      <alignment/>
      <protection hidden="1"/>
    </xf>
    <xf numFmtId="180" fontId="2" fillId="0" borderId="10" xfId="55" applyNumberFormat="1" applyFont="1" applyFill="1" applyBorder="1" applyAlignment="1" applyProtection="1">
      <alignment horizontal="center"/>
      <protection hidden="1"/>
    </xf>
    <xf numFmtId="182" fontId="2" fillId="0" borderId="10" xfId="55" applyNumberFormat="1" applyFont="1" applyFill="1" applyBorder="1" applyAlignment="1" applyProtection="1">
      <alignment/>
      <protection hidden="1"/>
    </xf>
    <xf numFmtId="181" fontId="2" fillId="0" borderId="11" xfId="55" applyNumberFormat="1" applyFont="1" applyFill="1" applyBorder="1" applyAlignment="1" applyProtection="1">
      <alignment wrapText="1"/>
      <protection hidden="1"/>
    </xf>
    <xf numFmtId="181" fontId="4" fillId="0" borderId="10" xfId="54" applyNumberFormat="1" applyFont="1" applyFill="1" applyBorder="1" applyAlignment="1" applyProtection="1">
      <alignment wrapText="1"/>
      <protection hidden="1"/>
    </xf>
    <xf numFmtId="180" fontId="1" fillId="0" borderId="10" xfId="53" applyNumberFormat="1" applyFont="1" applyFill="1" applyBorder="1" applyAlignment="1" applyProtection="1">
      <alignment horizontal="center"/>
      <protection hidden="1"/>
    </xf>
    <xf numFmtId="181" fontId="1" fillId="0" borderId="10" xfId="53" applyNumberFormat="1" applyFont="1" applyFill="1" applyBorder="1" applyAlignment="1" applyProtection="1">
      <alignment wrapText="1"/>
      <protection hidden="1"/>
    </xf>
    <xf numFmtId="182" fontId="1" fillId="0" borderId="10" xfId="53" applyNumberFormat="1" applyFont="1" applyFill="1" applyBorder="1" applyAlignment="1" applyProtection="1">
      <alignment/>
      <protection hidden="1"/>
    </xf>
    <xf numFmtId="0" fontId="0" fillId="0" borderId="0" xfId="55" applyFont="1" applyBorder="1">
      <alignment/>
      <protection/>
    </xf>
    <xf numFmtId="180" fontId="2" fillId="0" borderId="10" xfId="53" applyNumberFormat="1" applyFont="1" applyFill="1" applyBorder="1" applyAlignment="1" applyProtection="1">
      <alignment horizontal="center"/>
      <protection hidden="1"/>
    </xf>
    <xf numFmtId="181" fontId="2" fillId="0" borderId="10" xfId="53" applyNumberFormat="1" applyFont="1" applyFill="1" applyBorder="1" applyAlignment="1" applyProtection="1">
      <alignment wrapText="1"/>
      <protection hidden="1"/>
    </xf>
    <xf numFmtId="182" fontId="2" fillId="0" borderId="10" xfId="53" applyNumberFormat="1" applyFont="1" applyFill="1" applyBorder="1" applyAlignment="1" applyProtection="1">
      <alignment/>
      <protection hidden="1"/>
    </xf>
    <xf numFmtId="0" fontId="0" fillId="0" borderId="0" xfId="55" applyFont="1">
      <alignment/>
      <protection/>
    </xf>
    <xf numFmtId="182" fontId="2" fillId="0" borderId="10" xfId="55" applyNumberFormat="1" applyFont="1" applyFill="1" applyBorder="1" applyAlignment="1" applyProtection="1">
      <alignment/>
      <protection hidden="1"/>
    </xf>
    <xf numFmtId="0" fontId="1" fillId="0" borderId="10" xfId="55" applyNumberFormat="1" applyFont="1" applyFill="1" applyBorder="1" applyAlignment="1" applyProtection="1">
      <alignment/>
      <protection hidden="1"/>
    </xf>
    <xf numFmtId="0" fontId="2" fillId="0" borderId="10" xfId="55" applyFont="1" applyFill="1" applyBorder="1" applyAlignment="1" applyProtection="1">
      <alignment/>
      <protection hidden="1"/>
    </xf>
    <xf numFmtId="38" fontId="1" fillId="0" borderId="10" xfId="55" applyNumberFormat="1" applyFont="1" applyFill="1" applyBorder="1" applyAlignment="1" applyProtection="1">
      <alignment horizontal="right"/>
      <protection hidden="1"/>
    </xf>
    <xf numFmtId="182" fontId="0" fillId="0" borderId="0" xfId="55" applyNumberFormat="1" applyBorder="1">
      <alignment/>
      <protection/>
    </xf>
    <xf numFmtId="0" fontId="2" fillId="0" borderId="0" xfId="55" applyFont="1" applyFill="1" applyAlignment="1" applyProtection="1">
      <alignment/>
      <protection hidden="1"/>
    </xf>
    <xf numFmtId="38" fontId="2" fillId="0" borderId="0" xfId="55" applyNumberFormat="1" applyFont="1" applyFill="1" applyAlignment="1" applyProtection="1">
      <alignment/>
      <protection hidden="1"/>
    </xf>
    <xf numFmtId="38" fontId="0" fillId="0" borderId="0" xfId="55" applyNumberFormat="1" applyBorder="1">
      <alignment/>
      <protection/>
    </xf>
    <xf numFmtId="180" fontId="2" fillId="0" borderId="10" xfId="55" applyNumberFormat="1" applyFont="1" applyFill="1" applyBorder="1" applyAlignment="1" applyProtection="1">
      <alignment horizontal="center"/>
      <protection hidden="1"/>
    </xf>
    <xf numFmtId="181" fontId="2" fillId="0" borderId="10" xfId="55" applyNumberFormat="1" applyFont="1" applyFill="1" applyBorder="1" applyAlignment="1" applyProtection="1">
      <alignment wrapText="1"/>
      <protection hidden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55" applyNumberFormat="1" applyFont="1" applyFill="1" applyAlignment="1" applyProtection="1">
      <alignment horizontal="right" wrapText="1"/>
      <protection hidden="1"/>
    </xf>
    <xf numFmtId="0" fontId="1" fillId="0" borderId="0" xfId="55" applyNumberFormat="1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right"/>
    </xf>
    <xf numFmtId="0" fontId="1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3" xfId="55"/>
    <cellStyle name="Обычный_Источники фдб 2008" xfId="56"/>
    <cellStyle name="Обычный_Источники финансирования деф. бюджета 2008" xfId="57"/>
    <cellStyle name="Обычный_Копия Приложение №9-10 источники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A103">
      <selection activeCell="I106" sqref="I106"/>
    </sheetView>
  </sheetViews>
  <sheetFormatPr defaultColWidth="8.8515625" defaultRowHeight="12.75"/>
  <cols>
    <col min="1" max="1" width="43.7109375" style="6" customWidth="1"/>
    <col min="2" max="2" width="7.28125" style="6" customWidth="1"/>
    <col min="3" max="3" width="8.8515625" style="6" customWidth="1"/>
    <col min="4" max="4" width="9.57421875" style="6" customWidth="1"/>
    <col min="5" max="5" width="10.28125" style="6" customWidth="1"/>
    <col min="6" max="6" width="9.8515625" style="6" customWidth="1"/>
    <col min="7" max="7" width="11.421875" style="12" bestFit="1" customWidth="1"/>
    <col min="8" max="16384" width="8.8515625" style="6" customWidth="1"/>
  </cols>
  <sheetData>
    <row r="1" spans="3:7" ht="15.75">
      <c r="C1" s="9"/>
      <c r="D1" s="79" t="s">
        <v>33</v>
      </c>
      <c r="E1" s="79"/>
      <c r="F1" s="79"/>
      <c r="G1" s="79"/>
    </row>
    <row r="2" spans="3:7" ht="20.25" customHeight="1">
      <c r="C2" s="79" t="s">
        <v>150</v>
      </c>
      <c r="D2" s="79"/>
      <c r="E2" s="79"/>
      <c r="F2" s="79"/>
      <c r="G2" s="79"/>
    </row>
    <row r="3" spans="3:7" ht="21" customHeight="1">
      <c r="C3" s="79" t="s">
        <v>3</v>
      </c>
      <c r="D3" s="79"/>
      <c r="E3" s="79"/>
      <c r="F3" s="79"/>
      <c r="G3" s="79"/>
    </row>
    <row r="4" spans="3:7" ht="15.75">
      <c r="C4" s="79" t="s">
        <v>2</v>
      </c>
      <c r="D4" s="79"/>
      <c r="E4" s="79"/>
      <c r="F4" s="79"/>
      <c r="G4" s="79"/>
    </row>
    <row r="5" spans="3:7" ht="15.75">
      <c r="C5" s="79" t="s">
        <v>234</v>
      </c>
      <c r="D5" s="79"/>
      <c r="E5" s="79"/>
      <c r="F5" s="79"/>
      <c r="G5" s="79"/>
    </row>
    <row r="7" spans="1:7" ht="15.75">
      <c r="A7" s="80" t="s">
        <v>34</v>
      </c>
      <c r="B7" s="80"/>
      <c r="C7" s="80"/>
      <c r="D7" s="80"/>
      <c r="E7" s="80"/>
      <c r="F7" s="80"/>
      <c r="G7" s="80"/>
    </row>
    <row r="8" spans="1:7" ht="15.75">
      <c r="A8" s="10"/>
      <c r="B8" s="10"/>
      <c r="C8" s="10"/>
      <c r="D8" s="10"/>
      <c r="E8" s="10"/>
      <c r="F8" s="10"/>
      <c r="G8" s="11"/>
    </row>
    <row r="9" ht="15.75">
      <c r="G9" s="12" t="s">
        <v>0</v>
      </c>
    </row>
    <row r="10" spans="1:7" ht="31.5">
      <c r="A10" s="13" t="s">
        <v>29</v>
      </c>
      <c r="B10" s="14" t="s">
        <v>35</v>
      </c>
      <c r="C10" s="13" t="s">
        <v>4</v>
      </c>
      <c r="D10" s="14" t="s">
        <v>5</v>
      </c>
      <c r="E10" s="14" t="s">
        <v>30</v>
      </c>
      <c r="F10" s="14" t="s">
        <v>31</v>
      </c>
      <c r="G10" s="15" t="s">
        <v>1</v>
      </c>
    </row>
    <row r="11" spans="1:7" ht="15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</row>
    <row r="12" spans="1:7" ht="31.5">
      <c r="A12" s="8" t="s">
        <v>96</v>
      </c>
      <c r="B12" s="7">
        <v>380</v>
      </c>
      <c r="C12" s="7"/>
      <c r="D12" s="7"/>
      <c r="E12" s="7"/>
      <c r="F12" s="13"/>
      <c r="G12" s="16">
        <f>G14</f>
        <v>75</v>
      </c>
    </row>
    <row r="13" spans="1:7" ht="15.75">
      <c r="A13" s="17" t="s">
        <v>6</v>
      </c>
      <c r="B13" s="17">
        <v>380</v>
      </c>
      <c r="C13" s="18" t="s">
        <v>37</v>
      </c>
      <c r="D13" s="18"/>
      <c r="E13" s="7"/>
      <c r="F13" s="13"/>
      <c r="G13" s="16">
        <f>G14</f>
        <v>75</v>
      </c>
    </row>
    <row r="14" spans="1:7" ht="71.25" customHeight="1">
      <c r="A14" s="1" t="s">
        <v>8</v>
      </c>
      <c r="B14" s="17">
        <v>380</v>
      </c>
      <c r="C14" s="18" t="s">
        <v>37</v>
      </c>
      <c r="D14" s="18" t="s">
        <v>61</v>
      </c>
      <c r="E14" s="17"/>
      <c r="F14" s="13"/>
      <c r="G14" s="15">
        <f>G15+G20</f>
        <v>75</v>
      </c>
    </row>
    <row r="15" spans="1:7" ht="33" customHeight="1">
      <c r="A15" s="5" t="s">
        <v>51</v>
      </c>
      <c r="B15" s="17">
        <v>380</v>
      </c>
      <c r="C15" s="18" t="s">
        <v>37</v>
      </c>
      <c r="D15" s="18" t="s">
        <v>61</v>
      </c>
      <c r="E15" s="18" t="s">
        <v>52</v>
      </c>
      <c r="F15" s="13"/>
      <c r="G15" s="15">
        <f>G16</f>
        <v>9</v>
      </c>
    </row>
    <row r="16" spans="1:7" ht="31.5">
      <c r="A16" s="5" t="s">
        <v>53</v>
      </c>
      <c r="B16" s="17">
        <v>380</v>
      </c>
      <c r="C16" s="18" t="s">
        <v>37</v>
      </c>
      <c r="D16" s="18" t="s">
        <v>61</v>
      </c>
      <c r="E16" s="18" t="s">
        <v>54</v>
      </c>
      <c r="F16" s="13"/>
      <c r="G16" s="15">
        <f>G18+G19</f>
        <v>9</v>
      </c>
    </row>
    <row r="17" spans="1:7" ht="31.5">
      <c r="A17" s="5" t="s">
        <v>45</v>
      </c>
      <c r="B17" s="17">
        <v>380</v>
      </c>
      <c r="C17" s="18" t="s">
        <v>37</v>
      </c>
      <c r="D17" s="18" t="s">
        <v>61</v>
      </c>
      <c r="E17" s="18" t="s">
        <v>113</v>
      </c>
      <c r="F17" s="13"/>
      <c r="G17" s="15">
        <f>G18+G19</f>
        <v>9</v>
      </c>
    </row>
    <row r="18" spans="1:7" ht="47.25">
      <c r="A18" s="5" t="s">
        <v>83</v>
      </c>
      <c r="B18" s="17">
        <v>380</v>
      </c>
      <c r="C18" s="18" t="s">
        <v>37</v>
      </c>
      <c r="D18" s="18" t="s">
        <v>61</v>
      </c>
      <c r="E18" s="18" t="s">
        <v>113</v>
      </c>
      <c r="F18" s="27">
        <v>240</v>
      </c>
      <c r="G18" s="15">
        <v>8</v>
      </c>
    </row>
    <row r="19" spans="1:7" ht="15.75">
      <c r="A19" s="5" t="s">
        <v>46</v>
      </c>
      <c r="B19" s="17">
        <v>380</v>
      </c>
      <c r="C19" s="18" t="s">
        <v>37</v>
      </c>
      <c r="D19" s="18" t="s">
        <v>61</v>
      </c>
      <c r="E19" s="17" t="s">
        <v>113</v>
      </c>
      <c r="F19" s="27">
        <v>850</v>
      </c>
      <c r="G19" s="15">
        <v>1</v>
      </c>
    </row>
    <row r="20" spans="1:7" ht="31.5">
      <c r="A20" s="5" t="s">
        <v>53</v>
      </c>
      <c r="B20" s="17">
        <v>380</v>
      </c>
      <c r="C20" s="18" t="s">
        <v>37</v>
      </c>
      <c r="D20" s="18" t="s">
        <v>61</v>
      </c>
      <c r="E20" s="17" t="s">
        <v>54</v>
      </c>
      <c r="F20" s="17"/>
      <c r="G20" s="22">
        <v>66</v>
      </c>
    </row>
    <row r="21" spans="1:7" ht="31.5">
      <c r="A21" s="5" t="s">
        <v>92</v>
      </c>
      <c r="B21" s="17">
        <v>380</v>
      </c>
      <c r="C21" s="18" t="s">
        <v>37</v>
      </c>
      <c r="D21" s="18" t="s">
        <v>61</v>
      </c>
      <c r="E21" s="17" t="s">
        <v>93</v>
      </c>
      <c r="F21" s="17"/>
      <c r="G21" s="22">
        <f>G22</f>
        <v>66</v>
      </c>
    </row>
    <row r="22" spans="1:7" ht="15.75">
      <c r="A22" s="5" t="s">
        <v>78</v>
      </c>
      <c r="B22" s="17">
        <v>380</v>
      </c>
      <c r="C22" s="18" t="s">
        <v>37</v>
      </c>
      <c r="D22" s="18" t="s">
        <v>61</v>
      </c>
      <c r="E22" s="17" t="s">
        <v>93</v>
      </c>
      <c r="F22" s="17">
        <v>540</v>
      </c>
      <c r="G22" s="22">
        <v>66</v>
      </c>
    </row>
    <row r="23" spans="1:7" ht="31.5">
      <c r="A23" s="19" t="s">
        <v>36</v>
      </c>
      <c r="B23" s="20">
        <v>954</v>
      </c>
      <c r="C23" s="17"/>
      <c r="D23" s="17"/>
      <c r="E23" s="17"/>
      <c r="F23" s="17"/>
      <c r="G23" s="21">
        <f>G24+G64+G71+G83+G93+G119+G125+G149+G175</f>
        <v>122357</v>
      </c>
    </row>
    <row r="24" spans="1:7" ht="15.75">
      <c r="A24" s="17" t="s">
        <v>6</v>
      </c>
      <c r="B24" s="17">
        <v>954</v>
      </c>
      <c r="C24" s="18" t="s">
        <v>37</v>
      </c>
      <c r="D24" s="18"/>
      <c r="E24" s="17"/>
      <c r="F24" s="17"/>
      <c r="G24" s="22">
        <f>G25+G30+G45+G50</f>
        <v>46498</v>
      </c>
    </row>
    <row r="25" spans="1:7" ht="63">
      <c r="A25" s="1" t="s">
        <v>7</v>
      </c>
      <c r="B25" s="17">
        <v>954</v>
      </c>
      <c r="C25" s="18" t="s">
        <v>37</v>
      </c>
      <c r="D25" s="18" t="s">
        <v>38</v>
      </c>
      <c r="E25" s="17"/>
      <c r="F25" s="17"/>
      <c r="G25" s="22">
        <f>G29</f>
        <v>3834</v>
      </c>
    </row>
    <row r="26" spans="1:7" ht="69" customHeight="1">
      <c r="A26" s="5" t="s">
        <v>114</v>
      </c>
      <c r="B26" s="17">
        <v>954</v>
      </c>
      <c r="C26" s="18" t="s">
        <v>37</v>
      </c>
      <c r="D26" s="18" t="s">
        <v>38</v>
      </c>
      <c r="E26" s="18" t="s">
        <v>156</v>
      </c>
      <c r="F26" s="17"/>
      <c r="G26" s="22">
        <f>G29</f>
        <v>3834</v>
      </c>
    </row>
    <row r="27" spans="1:7" ht="36.75" customHeight="1">
      <c r="A27" s="5" t="s">
        <v>40</v>
      </c>
      <c r="B27" s="17">
        <v>954</v>
      </c>
      <c r="C27" s="18" t="s">
        <v>37</v>
      </c>
      <c r="D27" s="18" t="s">
        <v>38</v>
      </c>
      <c r="E27" s="17" t="s">
        <v>157</v>
      </c>
      <c r="F27" s="17"/>
      <c r="G27" s="22">
        <f>G29</f>
        <v>3834</v>
      </c>
    </row>
    <row r="28" spans="1:7" ht="15.75">
      <c r="A28" s="5" t="s">
        <v>42</v>
      </c>
      <c r="B28" s="17">
        <v>954</v>
      </c>
      <c r="C28" s="18" t="s">
        <v>37</v>
      </c>
      <c r="D28" s="18" t="s">
        <v>38</v>
      </c>
      <c r="E28" s="17" t="s">
        <v>158</v>
      </c>
      <c r="F28" s="17"/>
      <c r="G28" s="22">
        <f>G29</f>
        <v>3834</v>
      </c>
    </row>
    <row r="29" spans="1:7" ht="47.25">
      <c r="A29" s="5" t="s">
        <v>43</v>
      </c>
      <c r="B29" s="17">
        <v>954</v>
      </c>
      <c r="C29" s="17" t="s">
        <v>37</v>
      </c>
      <c r="D29" s="17" t="s">
        <v>38</v>
      </c>
      <c r="E29" s="17" t="s">
        <v>158</v>
      </c>
      <c r="F29" s="17">
        <v>120</v>
      </c>
      <c r="G29" s="22">
        <f>2931+711+192</f>
        <v>3834</v>
      </c>
    </row>
    <row r="30" spans="1:7" ht="88.5" customHeight="1">
      <c r="A30" s="2" t="s">
        <v>9</v>
      </c>
      <c r="B30" s="17">
        <v>954</v>
      </c>
      <c r="C30" s="18" t="s">
        <v>37</v>
      </c>
      <c r="D30" s="18" t="s">
        <v>44</v>
      </c>
      <c r="E30" s="17"/>
      <c r="F30" s="17"/>
      <c r="G30" s="22">
        <f>G31</f>
        <v>40768</v>
      </c>
    </row>
    <row r="31" spans="1:7" ht="69" customHeight="1">
      <c r="A31" s="5" t="s">
        <v>114</v>
      </c>
      <c r="B31" s="17">
        <v>954</v>
      </c>
      <c r="C31" s="18" t="s">
        <v>37</v>
      </c>
      <c r="D31" s="18" t="s">
        <v>44</v>
      </c>
      <c r="E31" s="18" t="s">
        <v>156</v>
      </c>
      <c r="F31" s="17"/>
      <c r="G31" s="22">
        <f>G32</f>
        <v>40768</v>
      </c>
    </row>
    <row r="32" spans="1:7" ht="39" customHeight="1">
      <c r="A32" s="5" t="s">
        <v>40</v>
      </c>
      <c r="B32" s="17">
        <v>954</v>
      </c>
      <c r="C32" s="18" t="s">
        <v>37</v>
      </c>
      <c r="D32" s="18" t="s">
        <v>44</v>
      </c>
      <c r="E32" s="17" t="s">
        <v>157</v>
      </c>
      <c r="F32" s="17"/>
      <c r="G32" s="22">
        <f>G33+G37+G39+G41+G43</f>
        <v>40768</v>
      </c>
    </row>
    <row r="33" spans="1:7" ht="31.5">
      <c r="A33" s="5" t="s">
        <v>45</v>
      </c>
      <c r="B33" s="17">
        <v>954</v>
      </c>
      <c r="C33" s="18" t="s">
        <v>37</v>
      </c>
      <c r="D33" s="18" t="s">
        <v>44</v>
      </c>
      <c r="E33" s="17" t="s">
        <v>159</v>
      </c>
      <c r="F33" s="17"/>
      <c r="G33" s="22">
        <f>G34+G35+G36</f>
        <v>39315</v>
      </c>
    </row>
    <row r="34" spans="1:7" ht="42.75" customHeight="1">
      <c r="A34" s="5" t="s">
        <v>43</v>
      </c>
      <c r="B34" s="17">
        <v>954</v>
      </c>
      <c r="C34" s="18" t="s">
        <v>37</v>
      </c>
      <c r="D34" s="18" t="s">
        <v>44</v>
      </c>
      <c r="E34" s="17" t="s">
        <v>159</v>
      </c>
      <c r="F34" s="17">
        <v>120</v>
      </c>
      <c r="G34" s="22">
        <f>30373+997+2000+110+40+112+1000</f>
        <v>34632</v>
      </c>
    </row>
    <row r="35" spans="1:7" ht="47.25">
      <c r="A35" s="5" t="s">
        <v>83</v>
      </c>
      <c r="B35" s="17">
        <v>954</v>
      </c>
      <c r="C35" s="18" t="s">
        <v>37</v>
      </c>
      <c r="D35" s="18" t="s">
        <v>44</v>
      </c>
      <c r="E35" s="17" t="s">
        <v>159</v>
      </c>
      <c r="F35" s="17">
        <v>240</v>
      </c>
      <c r="G35" s="22">
        <f>1413+420+1000+500+500-110-40+400</f>
        <v>4083</v>
      </c>
    </row>
    <row r="36" spans="1:7" ht="15.75">
      <c r="A36" s="5" t="s">
        <v>46</v>
      </c>
      <c r="B36" s="17">
        <v>954</v>
      </c>
      <c r="C36" s="18" t="s">
        <v>37</v>
      </c>
      <c r="D36" s="18" t="s">
        <v>44</v>
      </c>
      <c r="E36" s="17" t="s">
        <v>159</v>
      </c>
      <c r="F36" s="17">
        <v>850</v>
      </c>
      <c r="G36" s="22">
        <f>400+200</f>
        <v>600</v>
      </c>
    </row>
    <row r="37" spans="1:7" ht="47.25">
      <c r="A37" s="5" t="s">
        <v>76</v>
      </c>
      <c r="B37" s="17">
        <v>954</v>
      </c>
      <c r="C37" s="18" t="s">
        <v>37</v>
      </c>
      <c r="D37" s="18" t="s">
        <v>44</v>
      </c>
      <c r="E37" s="17" t="s">
        <v>160</v>
      </c>
      <c r="F37" s="17"/>
      <c r="G37" s="22">
        <f>G38</f>
        <v>663</v>
      </c>
    </row>
    <row r="38" spans="1:7" ht="15.75">
      <c r="A38" s="5" t="s">
        <v>78</v>
      </c>
      <c r="B38" s="17">
        <v>954</v>
      </c>
      <c r="C38" s="18" t="s">
        <v>37</v>
      </c>
      <c r="D38" s="18" t="s">
        <v>44</v>
      </c>
      <c r="E38" s="17" t="s">
        <v>160</v>
      </c>
      <c r="F38" s="17">
        <v>540</v>
      </c>
      <c r="G38" s="22">
        <v>663</v>
      </c>
    </row>
    <row r="39" spans="1:7" ht="135.75" customHeight="1">
      <c r="A39" s="3" t="s">
        <v>47</v>
      </c>
      <c r="B39" s="17">
        <v>954</v>
      </c>
      <c r="C39" s="18" t="s">
        <v>37</v>
      </c>
      <c r="D39" s="18" t="s">
        <v>44</v>
      </c>
      <c r="E39" s="17" t="s">
        <v>161</v>
      </c>
      <c r="F39" s="17"/>
      <c r="G39" s="22">
        <f>G40</f>
        <v>446</v>
      </c>
    </row>
    <row r="40" spans="1:7" ht="15.75">
      <c r="A40" s="5" t="s">
        <v>78</v>
      </c>
      <c r="B40" s="17">
        <v>954</v>
      </c>
      <c r="C40" s="18" t="s">
        <v>37</v>
      </c>
      <c r="D40" s="18" t="s">
        <v>44</v>
      </c>
      <c r="E40" s="17" t="s">
        <v>161</v>
      </c>
      <c r="F40" s="17">
        <v>540</v>
      </c>
      <c r="G40" s="22">
        <v>446</v>
      </c>
    </row>
    <row r="41" spans="1:7" ht="117" customHeight="1">
      <c r="A41" s="5" t="s">
        <v>48</v>
      </c>
      <c r="B41" s="17">
        <v>954</v>
      </c>
      <c r="C41" s="18" t="s">
        <v>37</v>
      </c>
      <c r="D41" s="18" t="s">
        <v>44</v>
      </c>
      <c r="E41" s="17" t="s">
        <v>162</v>
      </c>
      <c r="F41" s="17"/>
      <c r="G41" s="22">
        <f>G42</f>
        <v>165</v>
      </c>
    </row>
    <row r="42" spans="1:7" ht="15.75">
      <c r="A42" s="5" t="s">
        <v>78</v>
      </c>
      <c r="B42" s="17">
        <v>954</v>
      </c>
      <c r="C42" s="18" t="s">
        <v>37</v>
      </c>
      <c r="D42" s="18" t="s">
        <v>44</v>
      </c>
      <c r="E42" s="17" t="s">
        <v>162</v>
      </c>
      <c r="F42" s="17">
        <v>540</v>
      </c>
      <c r="G42" s="22">
        <v>165</v>
      </c>
    </row>
    <row r="43" spans="1:7" ht="357" customHeight="1">
      <c r="A43" s="25" t="s">
        <v>49</v>
      </c>
      <c r="B43" s="17">
        <v>954</v>
      </c>
      <c r="C43" s="18" t="s">
        <v>37</v>
      </c>
      <c r="D43" s="18" t="s">
        <v>44</v>
      </c>
      <c r="E43" s="17" t="s">
        <v>163</v>
      </c>
      <c r="F43" s="17"/>
      <c r="G43" s="22">
        <f>G44</f>
        <v>179</v>
      </c>
    </row>
    <row r="44" spans="1:7" ht="15.75">
      <c r="A44" s="5" t="s">
        <v>78</v>
      </c>
      <c r="B44" s="17">
        <v>954</v>
      </c>
      <c r="C44" s="18" t="s">
        <v>37</v>
      </c>
      <c r="D44" s="18" t="s">
        <v>44</v>
      </c>
      <c r="E44" s="17" t="s">
        <v>163</v>
      </c>
      <c r="F44" s="17">
        <v>540</v>
      </c>
      <c r="G44" s="22">
        <v>179</v>
      </c>
    </row>
    <row r="45" spans="1:7" ht="15.75">
      <c r="A45" s="5" t="s">
        <v>10</v>
      </c>
      <c r="B45" s="17">
        <v>954</v>
      </c>
      <c r="C45" s="18" t="s">
        <v>37</v>
      </c>
      <c r="D45" s="18" t="s">
        <v>50</v>
      </c>
      <c r="E45" s="17"/>
      <c r="F45" s="17"/>
      <c r="G45" s="22">
        <f>G49</f>
        <v>175</v>
      </c>
    </row>
    <row r="46" spans="1:7" ht="15.75">
      <c r="A46" s="5" t="s">
        <v>51</v>
      </c>
      <c r="B46" s="17">
        <v>954</v>
      </c>
      <c r="C46" s="18" t="s">
        <v>37</v>
      </c>
      <c r="D46" s="18" t="s">
        <v>50</v>
      </c>
      <c r="E46" s="17" t="s">
        <v>52</v>
      </c>
      <c r="F46" s="17"/>
      <c r="G46" s="22">
        <f>G49</f>
        <v>175</v>
      </c>
    </row>
    <row r="47" spans="1:7" ht="31.5">
      <c r="A47" s="5" t="s">
        <v>53</v>
      </c>
      <c r="B47" s="17">
        <v>954</v>
      </c>
      <c r="C47" s="18" t="s">
        <v>37</v>
      </c>
      <c r="D47" s="18" t="s">
        <v>50</v>
      </c>
      <c r="E47" s="18" t="s">
        <v>54</v>
      </c>
      <c r="F47" s="17"/>
      <c r="G47" s="22">
        <f>G49</f>
        <v>175</v>
      </c>
    </row>
    <row r="48" spans="1:7" ht="15.75">
      <c r="A48" s="5" t="s">
        <v>55</v>
      </c>
      <c r="B48" s="17">
        <v>954</v>
      </c>
      <c r="C48" s="18" t="s">
        <v>37</v>
      </c>
      <c r="D48" s="18" t="s">
        <v>50</v>
      </c>
      <c r="E48" s="18" t="s">
        <v>56</v>
      </c>
      <c r="F48" s="17"/>
      <c r="G48" s="22">
        <f>G49</f>
        <v>175</v>
      </c>
    </row>
    <row r="49" spans="1:7" ht="15.75">
      <c r="A49" s="5" t="s">
        <v>57</v>
      </c>
      <c r="B49" s="17">
        <v>954</v>
      </c>
      <c r="C49" s="18" t="s">
        <v>37</v>
      </c>
      <c r="D49" s="18" t="s">
        <v>50</v>
      </c>
      <c r="E49" s="18" t="s">
        <v>56</v>
      </c>
      <c r="F49" s="17">
        <v>870</v>
      </c>
      <c r="G49" s="22">
        <f>440-265</f>
        <v>175</v>
      </c>
    </row>
    <row r="50" spans="1:7" ht="15.75">
      <c r="A50" s="5" t="s">
        <v>11</v>
      </c>
      <c r="B50" s="17">
        <v>954</v>
      </c>
      <c r="C50" s="18" t="s">
        <v>37</v>
      </c>
      <c r="D50" s="18" t="s">
        <v>58</v>
      </c>
      <c r="E50" s="18"/>
      <c r="F50" s="17"/>
      <c r="G50" s="22">
        <f>G51</f>
        <v>1721</v>
      </c>
    </row>
    <row r="51" spans="1:7" ht="63">
      <c r="A51" s="5" t="s">
        <v>114</v>
      </c>
      <c r="B51" s="17">
        <v>954</v>
      </c>
      <c r="C51" s="18" t="s">
        <v>37</v>
      </c>
      <c r="D51" s="18" t="s">
        <v>58</v>
      </c>
      <c r="E51" s="18" t="s">
        <v>156</v>
      </c>
      <c r="F51" s="17"/>
      <c r="G51" s="22">
        <f>G52+G61</f>
        <v>1721</v>
      </c>
    </row>
    <row r="52" spans="1:7" ht="47.25">
      <c r="A52" s="5" t="s">
        <v>59</v>
      </c>
      <c r="B52" s="17">
        <v>954</v>
      </c>
      <c r="C52" s="18" t="s">
        <v>37</v>
      </c>
      <c r="D52" s="18" t="s">
        <v>58</v>
      </c>
      <c r="E52" s="18" t="s">
        <v>164</v>
      </c>
      <c r="F52" s="17"/>
      <c r="G52" s="22">
        <f>G53+G55+G57+G59</f>
        <v>1717</v>
      </c>
    </row>
    <row r="53" spans="1:7" ht="47.25">
      <c r="A53" s="5" t="s">
        <v>154</v>
      </c>
      <c r="B53" s="17">
        <v>954</v>
      </c>
      <c r="C53" s="18" t="s">
        <v>37</v>
      </c>
      <c r="D53" s="18" t="s">
        <v>58</v>
      </c>
      <c r="E53" s="18" t="s">
        <v>166</v>
      </c>
      <c r="F53" s="17"/>
      <c r="G53" s="22">
        <f>G54</f>
        <v>1364</v>
      </c>
    </row>
    <row r="54" spans="1:7" ht="47.25">
      <c r="A54" s="5" t="s">
        <v>83</v>
      </c>
      <c r="B54" s="17">
        <v>954</v>
      </c>
      <c r="C54" s="18" t="s">
        <v>37</v>
      </c>
      <c r="D54" s="18" t="s">
        <v>58</v>
      </c>
      <c r="E54" s="18" t="s">
        <v>166</v>
      </c>
      <c r="F54" s="17">
        <v>240</v>
      </c>
      <c r="G54" s="22">
        <f>720+544+100</f>
        <v>1364</v>
      </c>
    </row>
    <row r="55" spans="1:7" ht="31.5">
      <c r="A55" s="5" t="s">
        <v>108</v>
      </c>
      <c r="B55" s="17">
        <v>954</v>
      </c>
      <c r="C55" s="18" t="s">
        <v>37</v>
      </c>
      <c r="D55" s="18" t="s">
        <v>58</v>
      </c>
      <c r="E55" s="18" t="s">
        <v>167</v>
      </c>
      <c r="F55" s="17"/>
      <c r="G55" s="22">
        <f>G56</f>
        <v>30</v>
      </c>
    </row>
    <row r="56" spans="1:7" ht="47.25">
      <c r="A56" s="5" t="s">
        <v>83</v>
      </c>
      <c r="B56" s="17">
        <v>954</v>
      </c>
      <c r="C56" s="18" t="s">
        <v>37</v>
      </c>
      <c r="D56" s="18" t="s">
        <v>58</v>
      </c>
      <c r="E56" s="18" t="s">
        <v>167</v>
      </c>
      <c r="F56" s="17">
        <v>240</v>
      </c>
      <c r="G56" s="22">
        <v>30</v>
      </c>
    </row>
    <row r="57" spans="1:7" ht="31.5">
      <c r="A57" s="5" t="s">
        <v>107</v>
      </c>
      <c r="B57" s="17">
        <v>954</v>
      </c>
      <c r="C57" s="18" t="s">
        <v>37</v>
      </c>
      <c r="D57" s="18" t="s">
        <v>58</v>
      </c>
      <c r="E57" s="18" t="s">
        <v>165</v>
      </c>
      <c r="F57" s="17"/>
      <c r="G57" s="22">
        <f>G58</f>
        <v>233</v>
      </c>
    </row>
    <row r="58" spans="1:7" ht="47.25">
      <c r="A58" s="5" t="s">
        <v>43</v>
      </c>
      <c r="B58" s="17">
        <v>954</v>
      </c>
      <c r="C58" s="18" t="s">
        <v>37</v>
      </c>
      <c r="D58" s="18" t="s">
        <v>58</v>
      </c>
      <c r="E58" s="18" t="s">
        <v>165</v>
      </c>
      <c r="F58" s="17">
        <v>120</v>
      </c>
      <c r="G58" s="22">
        <f>39+194</f>
        <v>233</v>
      </c>
    </row>
    <row r="59" spans="1:7" ht="52.5" customHeight="1">
      <c r="A59" s="5" t="s">
        <v>231</v>
      </c>
      <c r="B59" s="17">
        <v>954</v>
      </c>
      <c r="C59" s="18" t="s">
        <v>37</v>
      </c>
      <c r="D59" s="18" t="s">
        <v>58</v>
      </c>
      <c r="E59" s="18" t="s">
        <v>232</v>
      </c>
      <c r="F59" s="17"/>
      <c r="G59" s="22">
        <f>G60</f>
        <v>90</v>
      </c>
    </row>
    <row r="60" spans="1:7" ht="47.25">
      <c r="A60" s="5" t="s">
        <v>83</v>
      </c>
      <c r="B60" s="17">
        <v>954</v>
      </c>
      <c r="C60" s="18" t="s">
        <v>37</v>
      </c>
      <c r="D60" s="18" t="s">
        <v>58</v>
      </c>
      <c r="E60" s="18" t="s">
        <v>232</v>
      </c>
      <c r="F60" s="17">
        <v>240</v>
      </c>
      <c r="G60" s="22">
        <v>90</v>
      </c>
    </row>
    <row r="61" spans="1:7" ht="31.5">
      <c r="A61" s="5" t="s">
        <v>40</v>
      </c>
      <c r="B61" s="17">
        <v>954</v>
      </c>
      <c r="C61" s="18" t="s">
        <v>37</v>
      </c>
      <c r="D61" s="18" t="s">
        <v>58</v>
      </c>
      <c r="E61" s="18" t="s">
        <v>157</v>
      </c>
      <c r="F61" s="17"/>
      <c r="G61" s="22">
        <f>G63</f>
        <v>4</v>
      </c>
    </row>
    <row r="62" spans="1:7" ht="94.5">
      <c r="A62" s="5" t="s">
        <v>77</v>
      </c>
      <c r="B62" s="17">
        <v>954</v>
      </c>
      <c r="C62" s="18" t="s">
        <v>37</v>
      </c>
      <c r="D62" s="18" t="s">
        <v>58</v>
      </c>
      <c r="E62" s="18" t="s">
        <v>168</v>
      </c>
      <c r="F62" s="17"/>
      <c r="G62" s="22">
        <f>G63</f>
        <v>4</v>
      </c>
    </row>
    <row r="63" spans="1:7" ht="47.25">
      <c r="A63" s="5" t="s">
        <v>83</v>
      </c>
      <c r="B63" s="17">
        <v>954</v>
      </c>
      <c r="C63" s="18" t="s">
        <v>37</v>
      </c>
      <c r="D63" s="18" t="s">
        <v>58</v>
      </c>
      <c r="E63" s="18" t="s">
        <v>168</v>
      </c>
      <c r="F63" s="17">
        <v>240</v>
      </c>
      <c r="G63" s="22">
        <v>4</v>
      </c>
    </row>
    <row r="64" spans="1:7" ht="15.75">
      <c r="A64" s="5" t="s">
        <v>12</v>
      </c>
      <c r="B64" s="17">
        <v>954</v>
      </c>
      <c r="C64" s="18" t="s">
        <v>38</v>
      </c>
      <c r="D64" s="18"/>
      <c r="E64" s="18"/>
      <c r="F64" s="17"/>
      <c r="G64" s="22">
        <f>G66</f>
        <v>993</v>
      </c>
    </row>
    <row r="65" spans="1:7" ht="31.5">
      <c r="A65" s="5" t="s">
        <v>13</v>
      </c>
      <c r="B65" s="17">
        <v>954</v>
      </c>
      <c r="C65" s="18" t="s">
        <v>38</v>
      </c>
      <c r="D65" s="18" t="s">
        <v>61</v>
      </c>
      <c r="E65" s="18"/>
      <c r="F65" s="17"/>
      <c r="G65" s="22">
        <f>G66</f>
        <v>993</v>
      </c>
    </row>
    <row r="66" spans="1:7" ht="63">
      <c r="A66" s="5" t="s">
        <v>114</v>
      </c>
      <c r="B66" s="17">
        <v>954</v>
      </c>
      <c r="C66" s="18" t="s">
        <v>38</v>
      </c>
      <c r="D66" s="18" t="s">
        <v>61</v>
      </c>
      <c r="E66" s="18" t="s">
        <v>156</v>
      </c>
      <c r="F66" s="17"/>
      <c r="G66" s="22">
        <f>G67</f>
        <v>993</v>
      </c>
    </row>
    <row r="67" spans="1:7" ht="31.5">
      <c r="A67" s="5" t="s">
        <v>40</v>
      </c>
      <c r="B67" s="17">
        <v>954</v>
      </c>
      <c r="C67" s="18" t="s">
        <v>38</v>
      </c>
      <c r="D67" s="18" t="s">
        <v>61</v>
      </c>
      <c r="E67" s="18" t="s">
        <v>157</v>
      </c>
      <c r="F67" s="17"/>
      <c r="G67" s="22">
        <f>G68</f>
        <v>993</v>
      </c>
    </row>
    <row r="68" spans="1:7" ht="47.25">
      <c r="A68" s="5" t="s">
        <v>62</v>
      </c>
      <c r="B68" s="17">
        <v>954</v>
      </c>
      <c r="C68" s="18" t="s">
        <v>38</v>
      </c>
      <c r="D68" s="18" t="s">
        <v>61</v>
      </c>
      <c r="E68" s="18" t="s">
        <v>169</v>
      </c>
      <c r="F68" s="17"/>
      <c r="G68" s="22">
        <f>G69+G70</f>
        <v>993</v>
      </c>
    </row>
    <row r="69" spans="1:7" ht="47.25">
      <c r="A69" s="5" t="s">
        <v>43</v>
      </c>
      <c r="B69" s="17">
        <v>954</v>
      </c>
      <c r="C69" s="18" t="s">
        <v>38</v>
      </c>
      <c r="D69" s="18" t="s">
        <v>61</v>
      </c>
      <c r="E69" s="18" t="s">
        <v>169</v>
      </c>
      <c r="F69" s="17">
        <v>120</v>
      </c>
      <c r="G69" s="22">
        <f>908+62+8</f>
        <v>978</v>
      </c>
    </row>
    <row r="70" spans="1:7" ht="47.25">
      <c r="A70" s="5" t="s">
        <v>83</v>
      </c>
      <c r="B70" s="17">
        <v>954</v>
      </c>
      <c r="C70" s="18" t="s">
        <v>38</v>
      </c>
      <c r="D70" s="18" t="s">
        <v>61</v>
      </c>
      <c r="E70" s="18" t="s">
        <v>169</v>
      </c>
      <c r="F70" s="17">
        <v>240</v>
      </c>
      <c r="G70" s="22">
        <f>23-8</f>
        <v>15</v>
      </c>
    </row>
    <row r="71" spans="1:7" ht="31.5">
      <c r="A71" s="5" t="s">
        <v>14</v>
      </c>
      <c r="B71" s="17">
        <v>954</v>
      </c>
      <c r="C71" s="18" t="s">
        <v>61</v>
      </c>
      <c r="D71" s="18"/>
      <c r="E71" s="18"/>
      <c r="F71" s="17"/>
      <c r="G71" s="22">
        <f>G72+G78</f>
        <v>1295</v>
      </c>
    </row>
    <row r="72" spans="1:7" ht="15.75">
      <c r="A72" s="5" t="s">
        <v>15</v>
      </c>
      <c r="B72" s="17">
        <v>954</v>
      </c>
      <c r="C72" s="18" t="s">
        <v>61</v>
      </c>
      <c r="D72" s="18" t="s">
        <v>63</v>
      </c>
      <c r="E72" s="18"/>
      <c r="F72" s="17"/>
      <c r="G72" s="22">
        <f>G75</f>
        <v>895</v>
      </c>
    </row>
    <row r="73" spans="1:7" ht="63">
      <c r="A73" s="5" t="s">
        <v>114</v>
      </c>
      <c r="B73" s="17">
        <v>954</v>
      </c>
      <c r="C73" s="18" t="s">
        <v>61</v>
      </c>
      <c r="D73" s="18" t="s">
        <v>63</v>
      </c>
      <c r="E73" s="18" t="s">
        <v>156</v>
      </c>
      <c r="F73" s="17"/>
      <c r="G73" s="22">
        <f>G75</f>
        <v>895</v>
      </c>
    </row>
    <row r="74" spans="1:7" ht="47.25">
      <c r="A74" s="5" t="s">
        <v>59</v>
      </c>
      <c r="B74" s="17">
        <v>954</v>
      </c>
      <c r="C74" s="18" t="s">
        <v>61</v>
      </c>
      <c r="D74" s="18" t="s">
        <v>63</v>
      </c>
      <c r="E74" s="18" t="s">
        <v>164</v>
      </c>
      <c r="F74" s="17"/>
      <c r="G74" s="22">
        <f>G75</f>
        <v>895</v>
      </c>
    </row>
    <row r="75" spans="1:7" ht="31.5">
      <c r="A75" s="5" t="s">
        <v>64</v>
      </c>
      <c r="B75" s="17">
        <v>954</v>
      </c>
      <c r="C75" s="18" t="s">
        <v>61</v>
      </c>
      <c r="D75" s="18" t="s">
        <v>63</v>
      </c>
      <c r="E75" s="18" t="s">
        <v>170</v>
      </c>
      <c r="F75" s="17"/>
      <c r="G75" s="22">
        <f>G77+G76</f>
        <v>895</v>
      </c>
    </row>
    <row r="76" spans="1:7" ht="47.25">
      <c r="A76" s="5" t="s">
        <v>83</v>
      </c>
      <c r="B76" s="17">
        <v>954</v>
      </c>
      <c r="C76" s="18" t="s">
        <v>61</v>
      </c>
      <c r="D76" s="18" t="s">
        <v>63</v>
      </c>
      <c r="E76" s="18" t="s">
        <v>170</v>
      </c>
      <c r="F76" s="17">
        <v>240</v>
      </c>
      <c r="G76" s="22">
        <v>345</v>
      </c>
    </row>
    <row r="77" spans="1:7" ht="47.25">
      <c r="A77" s="5" t="s">
        <v>65</v>
      </c>
      <c r="B77" s="17">
        <v>954</v>
      </c>
      <c r="C77" s="18" t="s">
        <v>61</v>
      </c>
      <c r="D77" s="18" t="s">
        <v>63</v>
      </c>
      <c r="E77" s="18" t="s">
        <v>170</v>
      </c>
      <c r="F77" s="17">
        <v>630</v>
      </c>
      <c r="G77" s="22">
        <v>550</v>
      </c>
    </row>
    <row r="78" spans="1:7" ht="47.25">
      <c r="A78" s="5" t="s">
        <v>67</v>
      </c>
      <c r="B78" s="17">
        <v>954</v>
      </c>
      <c r="C78" s="18" t="s">
        <v>61</v>
      </c>
      <c r="D78" s="18" t="s">
        <v>68</v>
      </c>
      <c r="E78" s="18"/>
      <c r="F78" s="17"/>
      <c r="G78" s="22">
        <f>G82</f>
        <v>400</v>
      </c>
    </row>
    <row r="79" spans="1:7" ht="63">
      <c r="A79" s="5" t="s">
        <v>114</v>
      </c>
      <c r="B79" s="17">
        <v>954</v>
      </c>
      <c r="C79" s="18" t="s">
        <v>61</v>
      </c>
      <c r="D79" s="18" t="s">
        <v>68</v>
      </c>
      <c r="E79" s="18" t="s">
        <v>156</v>
      </c>
      <c r="F79" s="17"/>
      <c r="G79" s="22">
        <f>G82</f>
        <v>400</v>
      </c>
    </row>
    <row r="80" spans="1:7" ht="47.25">
      <c r="A80" s="5" t="s">
        <v>59</v>
      </c>
      <c r="B80" s="17">
        <v>954</v>
      </c>
      <c r="C80" s="18" t="s">
        <v>61</v>
      </c>
      <c r="D80" s="18" t="s">
        <v>68</v>
      </c>
      <c r="E80" s="18" t="s">
        <v>164</v>
      </c>
      <c r="F80" s="17"/>
      <c r="G80" s="22">
        <f>G82</f>
        <v>400</v>
      </c>
    </row>
    <row r="81" spans="1:7" ht="63">
      <c r="A81" s="5" t="s">
        <v>66</v>
      </c>
      <c r="B81" s="17">
        <v>954</v>
      </c>
      <c r="C81" s="18" t="s">
        <v>61</v>
      </c>
      <c r="D81" s="18" t="s">
        <v>68</v>
      </c>
      <c r="E81" s="18" t="s">
        <v>171</v>
      </c>
      <c r="F81" s="17"/>
      <c r="G81" s="22">
        <f>G82</f>
        <v>400</v>
      </c>
    </row>
    <row r="82" spans="1:7" ht="47.25">
      <c r="A82" s="5" t="s">
        <v>65</v>
      </c>
      <c r="B82" s="17">
        <v>954</v>
      </c>
      <c r="C82" s="18" t="s">
        <v>61</v>
      </c>
      <c r="D82" s="18" t="s">
        <v>68</v>
      </c>
      <c r="E82" s="18" t="s">
        <v>171</v>
      </c>
      <c r="F82" s="17">
        <v>630</v>
      </c>
      <c r="G82" s="22">
        <v>400</v>
      </c>
    </row>
    <row r="83" spans="1:7" ht="15.75">
      <c r="A83" s="17" t="s">
        <v>16</v>
      </c>
      <c r="B83" s="17">
        <v>954</v>
      </c>
      <c r="C83" s="18" t="s">
        <v>44</v>
      </c>
      <c r="D83" s="18"/>
      <c r="E83" s="18"/>
      <c r="F83" s="17"/>
      <c r="G83" s="22">
        <f>G86</f>
        <v>10042</v>
      </c>
    </row>
    <row r="84" spans="1:7" ht="15.75">
      <c r="A84" s="17" t="s">
        <v>17</v>
      </c>
      <c r="B84" s="17">
        <v>954</v>
      </c>
      <c r="C84" s="18" t="s">
        <v>44</v>
      </c>
      <c r="D84" s="18" t="s">
        <v>69</v>
      </c>
      <c r="E84" s="18"/>
      <c r="F84" s="17"/>
      <c r="G84" s="22">
        <f>G86</f>
        <v>10042</v>
      </c>
    </row>
    <row r="85" spans="1:7" ht="63">
      <c r="A85" s="5" t="s">
        <v>114</v>
      </c>
      <c r="B85" s="17">
        <v>954</v>
      </c>
      <c r="C85" s="18" t="s">
        <v>44</v>
      </c>
      <c r="D85" s="18" t="s">
        <v>69</v>
      </c>
      <c r="E85" s="18" t="s">
        <v>156</v>
      </c>
      <c r="F85" s="17"/>
      <c r="G85" s="22">
        <f>G86</f>
        <v>10042</v>
      </c>
    </row>
    <row r="86" spans="1:7" ht="31.5">
      <c r="A86" s="5" t="s">
        <v>98</v>
      </c>
      <c r="B86" s="17">
        <v>954</v>
      </c>
      <c r="C86" s="18" t="s">
        <v>44</v>
      </c>
      <c r="D86" s="18" t="s">
        <v>69</v>
      </c>
      <c r="E86" s="18" t="s">
        <v>172</v>
      </c>
      <c r="F86" s="17"/>
      <c r="G86" s="22">
        <f>G87+G89+G91</f>
        <v>10042</v>
      </c>
    </row>
    <row r="87" spans="1:7" ht="31.5">
      <c r="A87" s="5" t="s">
        <v>104</v>
      </c>
      <c r="B87" s="17">
        <v>954</v>
      </c>
      <c r="C87" s="18" t="s">
        <v>44</v>
      </c>
      <c r="D87" s="18" t="s">
        <v>69</v>
      </c>
      <c r="E87" s="18" t="s">
        <v>173</v>
      </c>
      <c r="F87" s="17"/>
      <c r="G87" s="22">
        <f>G88</f>
        <v>5242</v>
      </c>
    </row>
    <row r="88" spans="1:7" ht="47.25">
      <c r="A88" s="5" t="s">
        <v>83</v>
      </c>
      <c r="B88" s="17">
        <v>954</v>
      </c>
      <c r="C88" s="18" t="s">
        <v>44</v>
      </c>
      <c r="D88" s="18" t="s">
        <v>69</v>
      </c>
      <c r="E88" s="18" t="s">
        <v>173</v>
      </c>
      <c r="F88" s="17">
        <v>240</v>
      </c>
      <c r="G88" s="22">
        <v>5242</v>
      </c>
    </row>
    <row r="89" spans="1:7" ht="31.5">
      <c r="A89" s="5" t="s">
        <v>104</v>
      </c>
      <c r="B89" s="17">
        <v>954</v>
      </c>
      <c r="C89" s="18" t="s">
        <v>44</v>
      </c>
      <c r="D89" s="18" t="s">
        <v>69</v>
      </c>
      <c r="E89" s="18" t="s">
        <v>174</v>
      </c>
      <c r="F89" s="17"/>
      <c r="G89" s="22">
        <f>G90</f>
        <v>2788</v>
      </c>
    </row>
    <row r="90" spans="1:7" ht="48.75" customHeight="1">
      <c r="A90" s="5" t="s">
        <v>83</v>
      </c>
      <c r="B90" s="17">
        <v>954</v>
      </c>
      <c r="C90" s="18" t="s">
        <v>44</v>
      </c>
      <c r="D90" s="18" t="s">
        <v>69</v>
      </c>
      <c r="E90" s="18" t="s">
        <v>174</v>
      </c>
      <c r="F90" s="17">
        <v>240</v>
      </c>
      <c r="G90" s="22">
        <f>276+2512</f>
        <v>2788</v>
      </c>
    </row>
    <row r="91" spans="1:7" ht="48.75" customHeight="1">
      <c r="A91" s="5" t="s">
        <v>104</v>
      </c>
      <c r="B91" s="17">
        <v>954</v>
      </c>
      <c r="C91" s="18" t="s">
        <v>44</v>
      </c>
      <c r="D91" s="18" t="s">
        <v>69</v>
      </c>
      <c r="E91" s="18" t="s">
        <v>217</v>
      </c>
      <c r="F91" s="17"/>
      <c r="G91" s="22">
        <f>G92</f>
        <v>2012</v>
      </c>
    </row>
    <row r="92" spans="1:7" ht="48.75" customHeight="1">
      <c r="A92" s="5" t="s">
        <v>83</v>
      </c>
      <c r="B92" s="17">
        <v>954</v>
      </c>
      <c r="C92" s="18" t="s">
        <v>44</v>
      </c>
      <c r="D92" s="18" t="s">
        <v>69</v>
      </c>
      <c r="E92" s="18" t="s">
        <v>217</v>
      </c>
      <c r="F92" s="17">
        <v>240</v>
      </c>
      <c r="G92" s="22">
        <v>2012</v>
      </c>
    </row>
    <row r="93" spans="1:7" ht="15.75">
      <c r="A93" s="5" t="s">
        <v>18</v>
      </c>
      <c r="B93" s="17">
        <v>954</v>
      </c>
      <c r="C93" s="18" t="s">
        <v>70</v>
      </c>
      <c r="D93" s="18"/>
      <c r="E93" s="18"/>
      <c r="F93" s="17"/>
      <c r="G93" s="22">
        <f>G99+G108+G94</f>
        <v>13544</v>
      </c>
    </row>
    <row r="94" spans="1:7" ht="15.75">
      <c r="A94" s="5" t="s">
        <v>227</v>
      </c>
      <c r="B94" s="17">
        <v>954</v>
      </c>
      <c r="C94" s="18" t="s">
        <v>70</v>
      </c>
      <c r="D94" s="18" t="s">
        <v>37</v>
      </c>
      <c r="E94" s="18"/>
      <c r="F94" s="17"/>
      <c r="G94" s="22">
        <f>G98</f>
        <v>265</v>
      </c>
    </row>
    <row r="95" spans="1:7" ht="15.75">
      <c r="A95" s="5" t="s">
        <v>51</v>
      </c>
      <c r="B95" s="17">
        <v>954</v>
      </c>
      <c r="C95" s="18" t="s">
        <v>70</v>
      </c>
      <c r="D95" s="18" t="s">
        <v>37</v>
      </c>
      <c r="E95" s="18" t="s">
        <v>52</v>
      </c>
      <c r="F95" s="17"/>
      <c r="G95" s="22">
        <f>G98</f>
        <v>265</v>
      </c>
    </row>
    <row r="96" spans="1:7" ht="31.5">
      <c r="A96" s="5" t="s">
        <v>53</v>
      </c>
      <c r="B96" s="17">
        <v>954</v>
      </c>
      <c r="C96" s="18" t="s">
        <v>70</v>
      </c>
      <c r="D96" s="18" t="s">
        <v>37</v>
      </c>
      <c r="E96" s="18" t="s">
        <v>54</v>
      </c>
      <c r="F96" s="17"/>
      <c r="G96" s="22">
        <f>G98</f>
        <v>265</v>
      </c>
    </row>
    <row r="97" spans="1:7" ht="15.75">
      <c r="A97" s="5" t="s">
        <v>55</v>
      </c>
      <c r="B97" s="17">
        <v>954</v>
      </c>
      <c r="C97" s="18" t="s">
        <v>70</v>
      </c>
      <c r="D97" s="18" t="s">
        <v>37</v>
      </c>
      <c r="E97" s="18" t="s">
        <v>56</v>
      </c>
      <c r="F97" s="17"/>
      <c r="G97" s="22">
        <f>G98</f>
        <v>265</v>
      </c>
    </row>
    <row r="98" spans="1:7" ht="47.25">
      <c r="A98" s="5" t="s">
        <v>83</v>
      </c>
      <c r="B98" s="17">
        <v>954</v>
      </c>
      <c r="C98" s="18" t="s">
        <v>70</v>
      </c>
      <c r="D98" s="18" t="s">
        <v>37</v>
      </c>
      <c r="E98" s="18" t="s">
        <v>56</v>
      </c>
      <c r="F98" s="17">
        <v>240</v>
      </c>
      <c r="G98" s="22">
        <v>265</v>
      </c>
    </row>
    <row r="99" spans="1:7" ht="15.75">
      <c r="A99" s="5" t="s">
        <v>19</v>
      </c>
      <c r="B99" s="17">
        <v>954</v>
      </c>
      <c r="C99" s="18" t="s">
        <v>70</v>
      </c>
      <c r="D99" s="18" t="s">
        <v>38</v>
      </c>
      <c r="E99" s="18"/>
      <c r="F99" s="17"/>
      <c r="G99" s="22">
        <f>G101</f>
        <v>2059</v>
      </c>
    </row>
    <row r="100" spans="1:7" ht="56.25" customHeight="1">
      <c r="A100" s="5" t="s">
        <v>114</v>
      </c>
      <c r="B100" s="17">
        <v>954</v>
      </c>
      <c r="C100" s="18" t="s">
        <v>70</v>
      </c>
      <c r="D100" s="18" t="s">
        <v>38</v>
      </c>
      <c r="E100" s="18" t="s">
        <v>156</v>
      </c>
      <c r="F100" s="17"/>
      <c r="G100" s="22">
        <f>G101</f>
        <v>2059</v>
      </c>
    </row>
    <row r="101" spans="1:7" ht="33.75" customHeight="1">
      <c r="A101" s="5" t="s">
        <v>99</v>
      </c>
      <c r="B101" s="17">
        <v>954</v>
      </c>
      <c r="C101" s="18" t="s">
        <v>70</v>
      </c>
      <c r="D101" s="18" t="s">
        <v>38</v>
      </c>
      <c r="E101" s="18" t="s">
        <v>172</v>
      </c>
      <c r="F101" s="17"/>
      <c r="G101" s="22">
        <f>G102+G104+G106</f>
        <v>2059</v>
      </c>
    </row>
    <row r="102" spans="1:7" ht="81" customHeight="1">
      <c r="A102" s="5" t="s">
        <v>101</v>
      </c>
      <c r="B102" s="17">
        <v>954</v>
      </c>
      <c r="C102" s="18" t="s">
        <v>70</v>
      </c>
      <c r="D102" s="18" t="s">
        <v>38</v>
      </c>
      <c r="E102" s="18" t="s">
        <v>175</v>
      </c>
      <c r="F102" s="17"/>
      <c r="G102" s="22">
        <f>G103</f>
        <v>1055</v>
      </c>
    </row>
    <row r="103" spans="1:7" ht="69" customHeight="1">
      <c r="A103" s="5" t="s">
        <v>100</v>
      </c>
      <c r="B103" s="17">
        <v>954</v>
      </c>
      <c r="C103" s="18" t="s">
        <v>70</v>
      </c>
      <c r="D103" s="18" t="s">
        <v>38</v>
      </c>
      <c r="E103" s="18" t="s">
        <v>175</v>
      </c>
      <c r="F103" s="17">
        <v>810</v>
      </c>
      <c r="G103" s="22">
        <v>1055</v>
      </c>
    </row>
    <row r="104" spans="1:7" ht="64.5" customHeight="1">
      <c r="A104" s="5" t="s">
        <v>102</v>
      </c>
      <c r="B104" s="17">
        <v>954</v>
      </c>
      <c r="C104" s="18" t="s">
        <v>70</v>
      </c>
      <c r="D104" s="18" t="s">
        <v>38</v>
      </c>
      <c r="E104" s="18" t="s">
        <v>176</v>
      </c>
      <c r="F104" s="17"/>
      <c r="G104" s="22">
        <f>G105</f>
        <v>56</v>
      </c>
    </row>
    <row r="105" spans="1:7" ht="64.5" customHeight="1">
      <c r="A105" s="5" t="s">
        <v>100</v>
      </c>
      <c r="B105" s="17">
        <v>954</v>
      </c>
      <c r="C105" s="18" t="s">
        <v>70</v>
      </c>
      <c r="D105" s="18" t="s">
        <v>38</v>
      </c>
      <c r="E105" s="18" t="s">
        <v>176</v>
      </c>
      <c r="F105" s="17">
        <v>810</v>
      </c>
      <c r="G105" s="22">
        <v>56</v>
      </c>
    </row>
    <row r="106" spans="1:7" ht="64.5" customHeight="1">
      <c r="A106" s="5" t="s">
        <v>239</v>
      </c>
      <c r="B106" s="17">
        <v>954</v>
      </c>
      <c r="C106" s="18" t="s">
        <v>70</v>
      </c>
      <c r="D106" s="18" t="s">
        <v>38</v>
      </c>
      <c r="E106" s="18" t="s">
        <v>228</v>
      </c>
      <c r="F106" s="17"/>
      <c r="G106" s="22">
        <f>G107</f>
        <v>948</v>
      </c>
    </row>
    <row r="107" spans="1:7" ht="64.5" customHeight="1">
      <c r="A107" s="5" t="s">
        <v>83</v>
      </c>
      <c r="B107" s="17">
        <v>954</v>
      </c>
      <c r="C107" s="18" t="s">
        <v>70</v>
      </c>
      <c r="D107" s="18" t="s">
        <v>38</v>
      </c>
      <c r="E107" s="18" t="s">
        <v>228</v>
      </c>
      <c r="F107" s="17">
        <v>240</v>
      </c>
      <c r="G107" s="22">
        <f>349+599</f>
        <v>948</v>
      </c>
    </row>
    <row r="108" spans="1:7" ht="15.75">
      <c r="A108" s="5" t="s">
        <v>20</v>
      </c>
      <c r="B108" s="17">
        <v>954</v>
      </c>
      <c r="C108" s="18" t="s">
        <v>70</v>
      </c>
      <c r="D108" s="18" t="s">
        <v>61</v>
      </c>
      <c r="E108" s="18"/>
      <c r="F108" s="17"/>
      <c r="G108" s="22">
        <f>G109</f>
        <v>11220</v>
      </c>
    </row>
    <row r="109" spans="1:7" ht="63">
      <c r="A109" s="5" t="s">
        <v>114</v>
      </c>
      <c r="B109" s="17">
        <v>954</v>
      </c>
      <c r="C109" s="18" t="s">
        <v>70</v>
      </c>
      <c r="D109" s="18" t="s">
        <v>61</v>
      </c>
      <c r="E109" s="18" t="s">
        <v>156</v>
      </c>
      <c r="F109" s="17"/>
      <c r="G109" s="22">
        <f>G110</f>
        <v>11220</v>
      </c>
    </row>
    <row r="110" spans="1:7" ht="31.5">
      <c r="A110" s="5" t="s">
        <v>99</v>
      </c>
      <c r="B110" s="17">
        <v>954</v>
      </c>
      <c r="C110" s="18" t="s">
        <v>70</v>
      </c>
      <c r="D110" s="18" t="s">
        <v>61</v>
      </c>
      <c r="E110" s="18" t="s">
        <v>172</v>
      </c>
      <c r="F110" s="17"/>
      <c r="G110" s="22">
        <f>G111+G113+G115+G117</f>
        <v>11220</v>
      </c>
    </row>
    <row r="111" spans="1:7" ht="47.25">
      <c r="A111" s="5" t="s">
        <v>103</v>
      </c>
      <c r="B111" s="17">
        <v>954</v>
      </c>
      <c r="C111" s="18" t="s">
        <v>70</v>
      </c>
      <c r="D111" s="18" t="s">
        <v>61</v>
      </c>
      <c r="E111" s="18" t="s">
        <v>177</v>
      </c>
      <c r="F111" s="17"/>
      <c r="G111" s="22">
        <f>G112</f>
        <v>692</v>
      </c>
    </row>
    <row r="112" spans="1:7" ht="47.25">
      <c r="A112" s="5" t="s">
        <v>83</v>
      </c>
      <c r="B112" s="17">
        <v>954</v>
      </c>
      <c r="C112" s="18" t="s">
        <v>70</v>
      </c>
      <c r="D112" s="18" t="s">
        <v>61</v>
      </c>
      <c r="E112" s="18" t="s">
        <v>177</v>
      </c>
      <c r="F112" s="17">
        <v>240</v>
      </c>
      <c r="G112" s="22">
        <v>692</v>
      </c>
    </row>
    <row r="113" spans="1:7" ht="31.5">
      <c r="A113" s="5" t="s">
        <v>97</v>
      </c>
      <c r="B113" s="17">
        <v>954</v>
      </c>
      <c r="C113" s="18" t="s">
        <v>70</v>
      </c>
      <c r="D113" s="18" t="s">
        <v>61</v>
      </c>
      <c r="E113" s="18" t="s">
        <v>178</v>
      </c>
      <c r="F113" s="17"/>
      <c r="G113" s="22">
        <f>G114</f>
        <v>5623</v>
      </c>
    </row>
    <row r="114" spans="1:7" ht="47.25">
      <c r="A114" s="5" t="s">
        <v>83</v>
      </c>
      <c r="B114" s="17">
        <v>954</v>
      </c>
      <c r="C114" s="18" t="s">
        <v>70</v>
      </c>
      <c r="D114" s="18" t="s">
        <v>61</v>
      </c>
      <c r="E114" s="18" t="s">
        <v>178</v>
      </c>
      <c r="F114" s="17">
        <v>240</v>
      </c>
      <c r="G114" s="22">
        <f>2123-1000+4500</f>
        <v>5623</v>
      </c>
    </row>
    <row r="115" spans="1:7" ht="31.5">
      <c r="A115" s="5" t="s">
        <v>218</v>
      </c>
      <c r="B115" s="17">
        <v>954</v>
      </c>
      <c r="C115" s="18" t="s">
        <v>70</v>
      </c>
      <c r="D115" s="18" t="s">
        <v>61</v>
      </c>
      <c r="E115" s="18" t="s">
        <v>216</v>
      </c>
      <c r="F115" s="17"/>
      <c r="G115" s="22">
        <f>G116</f>
        <v>3705</v>
      </c>
    </row>
    <row r="116" spans="1:7" ht="47.25">
      <c r="A116" s="5" t="s">
        <v>83</v>
      </c>
      <c r="B116" s="17">
        <v>954</v>
      </c>
      <c r="C116" s="18" t="s">
        <v>70</v>
      </c>
      <c r="D116" s="18" t="s">
        <v>61</v>
      </c>
      <c r="E116" s="18" t="s">
        <v>216</v>
      </c>
      <c r="F116" s="17">
        <v>240</v>
      </c>
      <c r="G116" s="22">
        <f>2305+1400</f>
        <v>3705</v>
      </c>
    </row>
    <row r="117" spans="1:7" ht="63">
      <c r="A117" s="5" t="s">
        <v>237</v>
      </c>
      <c r="B117" s="17">
        <v>954</v>
      </c>
      <c r="C117" s="18" t="s">
        <v>70</v>
      </c>
      <c r="D117" s="18" t="s">
        <v>61</v>
      </c>
      <c r="E117" s="18" t="s">
        <v>238</v>
      </c>
      <c r="F117" s="17"/>
      <c r="G117" s="22">
        <v>1200</v>
      </c>
    </row>
    <row r="118" spans="1:7" ht="47.25">
      <c r="A118" s="5" t="s">
        <v>83</v>
      </c>
      <c r="B118" s="17">
        <v>954</v>
      </c>
      <c r="C118" s="18" t="s">
        <v>70</v>
      </c>
      <c r="D118" s="18" t="s">
        <v>61</v>
      </c>
      <c r="E118" s="18" t="s">
        <v>238</v>
      </c>
      <c r="F118" s="17">
        <v>240</v>
      </c>
      <c r="G118" s="22">
        <v>1200</v>
      </c>
    </row>
    <row r="119" spans="1:7" ht="20.25" customHeight="1">
      <c r="A119" s="5" t="s">
        <v>21</v>
      </c>
      <c r="B119" s="17">
        <v>954</v>
      </c>
      <c r="C119" s="18" t="s">
        <v>71</v>
      </c>
      <c r="D119" s="18"/>
      <c r="E119" s="18"/>
      <c r="F119" s="17"/>
      <c r="G119" s="22">
        <f>G124</f>
        <v>252</v>
      </c>
    </row>
    <row r="120" spans="1:7" ht="31.5">
      <c r="A120" s="5" t="s">
        <v>22</v>
      </c>
      <c r="B120" s="17">
        <v>954</v>
      </c>
      <c r="C120" s="18" t="s">
        <v>71</v>
      </c>
      <c r="D120" s="18" t="s">
        <v>71</v>
      </c>
      <c r="E120" s="18"/>
      <c r="F120" s="17"/>
      <c r="G120" s="22">
        <f>G124</f>
        <v>252</v>
      </c>
    </row>
    <row r="121" spans="1:7" ht="63">
      <c r="A121" s="5" t="s">
        <v>114</v>
      </c>
      <c r="B121" s="17">
        <v>954</v>
      </c>
      <c r="C121" s="18" t="s">
        <v>71</v>
      </c>
      <c r="D121" s="18" t="s">
        <v>71</v>
      </c>
      <c r="E121" s="18" t="s">
        <v>156</v>
      </c>
      <c r="F121" s="17"/>
      <c r="G121" s="22">
        <f>G124</f>
        <v>252</v>
      </c>
    </row>
    <row r="122" spans="1:7" ht="31.5">
      <c r="A122" s="5" t="s">
        <v>72</v>
      </c>
      <c r="B122" s="17">
        <v>954</v>
      </c>
      <c r="C122" s="18" t="s">
        <v>71</v>
      </c>
      <c r="D122" s="18" t="s">
        <v>71</v>
      </c>
      <c r="E122" s="18" t="s">
        <v>179</v>
      </c>
      <c r="F122" s="17"/>
      <c r="G122" s="22">
        <f>G124</f>
        <v>252</v>
      </c>
    </row>
    <row r="123" spans="1:7" ht="47.25">
      <c r="A123" s="5" t="s">
        <v>73</v>
      </c>
      <c r="B123" s="17">
        <v>954</v>
      </c>
      <c r="C123" s="18" t="s">
        <v>71</v>
      </c>
      <c r="D123" s="18" t="s">
        <v>71</v>
      </c>
      <c r="E123" s="18" t="s">
        <v>180</v>
      </c>
      <c r="F123" s="17"/>
      <c r="G123" s="22">
        <f>G124</f>
        <v>252</v>
      </c>
    </row>
    <row r="124" spans="1:7" ht="47.25">
      <c r="A124" s="5" t="s">
        <v>83</v>
      </c>
      <c r="B124" s="17">
        <v>954</v>
      </c>
      <c r="C124" s="18" t="s">
        <v>71</v>
      </c>
      <c r="D124" s="18" t="s">
        <v>71</v>
      </c>
      <c r="E124" s="18" t="s">
        <v>180</v>
      </c>
      <c r="F124" s="17">
        <v>240</v>
      </c>
      <c r="G124" s="22">
        <v>252</v>
      </c>
    </row>
    <row r="125" spans="1:7" ht="15.75">
      <c r="A125" s="5" t="s">
        <v>74</v>
      </c>
      <c r="B125" s="17">
        <v>954</v>
      </c>
      <c r="C125" s="18" t="s">
        <v>75</v>
      </c>
      <c r="D125" s="18"/>
      <c r="E125" s="18"/>
      <c r="F125" s="17"/>
      <c r="G125" s="22">
        <f>G126</f>
        <v>28954</v>
      </c>
    </row>
    <row r="126" spans="1:7" ht="15.75">
      <c r="A126" s="5" t="s">
        <v>23</v>
      </c>
      <c r="B126" s="17">
        <v>954</v>
      </c>
      <c r="C126" s="18" t="s">
        <v>75</v>
      </c>
      <c r="D126" s="18" t="s">
        <v>37</v>
      </c>
      <c r="E126" s="18"/>
      <c r="F126" s="17"/>
      <c r="G126" s="22">
        <f>G127</f>
        <v>28954</v>
      </c>
    </row>
    <row r="127" spans="1:7" ht="63">
      <c r="A127" s="5" t="s">
        <v>114</v>
      </c>
      <c r="B127" s="17">
        <v>954</v>
      </c>
      <c r="C127" s="18" t="s">
        <v>75</v>
      </c>
      <c r="D127" s="18" t="s">
        <v>37</v>
      </c>
      <c r="E127" s="18" t="s">
        <v>156</v>
      </c>
      <c r="F127" s="17"/>
      <c r="G127" s="22">
        <f>G128</f>
        <v>28954</v>
      </c>
    </row>
    <row r="128" spans="1:7" ht="31.5">
      <c r="A128" s="5" t="s">
        <v>72</v>
      </c>
      <c r="B128" s="17">
        <v>954</v>
      </c>
      <c r="C128" s="18" t="s">
        <v>75</v>
      </c>
      <c r="D128" s="18" t="s">
        <v>37</v>
      </c>
      <c r="E128" s="18" t="s">
        <v>179</v>
      </c>
      <c r="F128" s="17"/>
      <c r="G128" s="22">
        <f>G129+G131+G133+G137+G141+G147+G135</f>
        <v>28954</v>
      </c>
    </row>
    <row r="129" spans="1:7" ht="47.25">
      <c r="A129" s="5" t="s">
        <v>39</v>
      </c>
      <c r="B129" s="17">
        <v>954</v>
      </c>
      <c r="C129" s="18" t="s">
        <v>75</v>
      </c>
      <c r="D129" s="18" t="s">
        <v>37</v>
      </c>
      <c r="E129" s="18" t="s">
        <v>181</v>
      </c>
      <c r="F129" s="17"/>
      <c r="G129" s="22">
        <f>G130</f>
        <v>64</v>
      </c>
    </row>
    <row r="130" spans="1:7" ht="15.75">
      <c r="A130" s="5" t="s">
        <v>78</v>
      </c>
      <c r="B130" s="17">
        <v>954</v>
      </c>
      <c r="C130" s="18" t="s">
        <v>75</v>
      </c>
      <c r="D130" s="18" t="s">
        <v>37</v>
      </c>
      <c r="E130" s="18" t="s">
        <v>181</v>
      </c>
      <c r="F130" s="17">
        <v>540</v>
      </c>
      <c r="G130" s="22">
        <v>64</v>
      </c>
    </row>
    <row r="131" spans="1:7" ht="31.5">
      <c r="A131" s="3" t="s">
        <v>79</v>
      </c>
      <c r="B131" s="17">
        <v>954</v>
      </c>
      <c r="C131" s="18" t="s">
        <v>75</v>
      </c>
      <c r="D131" s="18" t="s">
        <v>37</v>
      </c>
      <c r="E131" s="18" t="s">
        <v>182</v>
      </c>
      <c r="F131" s="17"/>
      <c r="G131" s="22">
        <f>G132</f>
        <v>12017</v>
      </c>
    </row>
    <row r="132" spans="1:7" ht="15.75">
      <c r="A132" s="4" t="s">
        <v>80</v>
      </c>
      <c r="B132" s="17">
        <v>954</v>
      </c>
      <c r="C132" s="18" t="s">
        <v>75</v>
      </c>
      <c r="D132" s="18" t="s">
        <v>37</v>
      </c>
      <c r="E132" s="18" t="s">
        <v>182</v>
      </c>
      <c r="F132" s="17">
        <v>610</v>
      </c>
      <c r="G132" s="22">
        <f>14459-22-2420</f>
        <v>12017</v>
      </c>
    </row>
    <row r="133" spans="1:7" ht="49.5" customHeight="1">
      <c r="A133" s="4" t="s">
        <v>153</v>
      </c>
      <c r="B133" s="17">
        <v>954</v>
      </c>
      <c r="C133" s="18" t="s">
        <v>75</v>
      </c>
      <c r="D133" s="18" t="s">
        <v>37</v>
      </c>
      <c r="E133" s="18" t="s">
        <v>183</v>
      </c>
      <c r="F133" s="17"/>
      <c r="G133" s="22">
        <f>G134</f>
        <v>1000</v>
      </c>
    </row>
    <row r="134" spans="1:7" ht="15.75">
      <c r="A134" s="4" t="s">
        <v>80</v>
      </c>
      <c r="B134" s="17">
        <v>954</v>
      </c>
      <c r="C134" s="18" t="s">
        <v>75</v>
      </c>
      <c r="D134" s="18" t="s">
        <v>37</v>
      </c>
      <c r="E134" s="18" t="s">
        <v>183</v>
      </c>
      <c r="F134" s="17">
        <v>610</v>
      </c>
      <c r="G134" s="22">
        <v>1000</v>
      </c>
    </row>
    <row r="135" spans="1:7" ht="63">
      <c r="A135" s="4" t="s">
        <v>220</v>
      </c>
      <c r="B135" s="17">
        <v>954</v>
      </c>
      <c r="C135" s="18" t="s">
        <v>75</v>
      </c>
      <c r="D135" s="18" t="s">
        <v>37</v>
      </c>
      <c r="E135" s="18" t="s">
        <v>221</v>
      </c>
      <c r="F135" s="17"/>
      <c r="G135" s="22">
        <f>G136</f>
        <v>3232</v>
      </c>
    </row>
    <row r="136" spans="1:7" ht="15.75">
      <c r="A136" s="4" t="s">
        <v>80</v>
      </c>
      <c r="B136" s="17">
        <v>954</v>
      </c>
      <c r="C136" s="18" t="s">
        <v>75</v>
      </c>
      <c r="D136" s="18" t="s">
        <v>37</v>
      </c>
      <c r="E136" s="18" t="s">
        <v>221</v>
      </c>
      <c r="F136" s="17">
        <v>310</v>
      </c>
      <c r="G136" s="22">
        <f>2497+735</f>
        <v>3232</v>
      </c>
    </row>
    <row r="137" spans="1:7" ht="31.5">
      <c r="A137" s="3" t="s">
        <v>84</v>
      </c>
      <c r="B137" s="17">
        <v>954</v>
      </c>
      <c r="C137" s="18" t="s">
        <v>75</v>
      </c>
      <c r="D137" s="18" t="s">
        <v>37</v>
      </c>
      <c r="E137" s="18" t="s">
        <v>184</v>
      </c>
      <c r="F137" s="17"/>
      <c r="G137" s="22">
        <f>G138+G139+G140</f>
        <v>5684</v>
      </c>
    </row>
    <row r="138" spans="1:7" ht="31.5">
      <c r="A138" s="4" t="s">
        <v>82</v>
      </c>
      <c r="B138" s="17">
        <v>954</v>
      </c>
      <c r="C138" s="18" t="s">
        <v>75</v>
      </c>
      <c r="D138" s="18" t="s">
        <v>37</v>
      </c>
      <c r="E138" s="18" t="s">
        <v>184</v>
      </c>
      <c r="F138" s="17">
        <v>110</v>
      </c>
      <c r="G138" s="22">
        <f>3225+1400+30-256+50+515</f>
        <v>4964</v>
      </c>
    </row>
    <row r="139" spans="1:7" ht="47.25">
      <c r="A139" s="4" t="s">
        <v>83</v>
      </c>
      <c r="B139" s="17">
        <v>954</v>
      </c>
      <c r="C139" s="18" t="s">
        <v>75</v>
      </c>
      <c r="D139" s="18" t="s">
        <v>37</v>
      </c>
      <c r="E139" s="18" t="s">
        <v>184</v>
      </c>
      <c r="F139" s="17">
        <v>240</v>
      </c>
      <c r="G139" s="22">
        <f>790-21-50</f>
        <v>719</v>
      </c>
    </row>
    <row r="140" spans="1:7" ht="15.75">
      <c r="A140" s="4" t="s">
        <v>46</v>
      </c>
      <c r="B140" s="17">
        <v>954</v>
      </c>
      <c r="C140" s="18" t="s">
        <v>75</v>
      </c>
      <c r="D140" s="18" t="s">
        <v>37</v>
      </c>
      <c r="E140" s="18" t="s">
        <v>184</v>
      </c>
      <c r="F140" s="17">
        <v>850</v>
      </c>
      <c r="G140" s="22">
        <v>1</v>
      </c>
    </row>
    <row r="141" spans="1:7" ht="31.5">
      <c r="A141" s="3" t="s">
        <v>81</v>
      </c>
      <c r="B141" s="17">
        <v>954</v>
      </c>
      <c r="C141" s="18" t="s">
        <v>75</v>
      </c>
      <c r="D141" s="18" t="s">
        <v>37</v>
      </c>
      <c r="E141" s="18" t="s">
        <v>185</v>
      </c>
      <c r="F141" s="17"/>
      <c r="G141" s="22">
        <f>G142+G145+G146+G143</f>
        <v>6912</v>
      </c>
    </row>
    <row r="142" spans="1:7" ht="31.5">
      <c r="A142" s="4" t="s">
        <v>82</v>
      </c>
      <c r="B142" s="17">
        <v>954</v>
      </c>
      <c r="C142" s="18" t="s">
        <v>75</v>
      </c>
      <c r="D142" s="18" t="s">
        <v>37</v>
      </c>
      <c r="E142" s="18" t="s">
        <v>185</v>
      </c>
      <c r="F142" s="17">
        <v>110</v>
      </c>
      <c r="G142" s="22">
        <f>4537+1805+150-1512+156+50</f>
        <v>5186</v>
      </c>
    </row>
    <row r="143" spans="1:7" ht="63">
      <c r="A143" s="4" t="s">
        <v>220</v>
      </c>
      <c r="B143" s="17">
        <v>954</v>
      </c>
      <c r="C143" s="18" t="s">
        <v>75</v>
      </c>
      <c r="D143" s="18" t="s">
        <v>37</v>
      </c>
      <c r="E143" s="18" t="s">
        <v>221</v>
      </c>
      <c r="F143" s="17"/>
      <c r="G143" s="22">
        <f>G144</f>
        <v>1268</v>
      </c>
    </row>
    <row r="144" spans="1:7" ht="31.5">
      <c r="A144" s="4" t="s">
        <v>82</v>
      </c>
      <c r="B144" s="17">
        <v>954</v>
      </c>
      <c r="C144" s="18" t="s">
        <v>75</v>
      </c>
      <c r="D144" s="18" t="s">
        <v>37</v>
      </c>
      <c r="E144" s="18" t="s">
        <v>221</v>
      </c>
      <c r="F144" s="17">
        <v>110</v>
      </c>
      <c r="G144" s="22">
        <v>1268</v>
      </c>
    </row>
    <row r="145" spans="1:7" ht="47.25">
      <c r="A145" s="4" t="s">
        <v>83</v>
      </c>
      <c r="B145" s="17">
        <v>954</v>
      </c>
      <c r="C145" s="18" t="s">
        <v>75</v>
      </c>
      <c r="D145" s="18" t="s">
        <v>37</v>
      </c>
      <c r="E145" s="18" t="s">
        <v>185</v>
      </c>
      <c r="F145" s="17">
        <v>240</v>
      </c>
      <c r="G145" s="22">
        <f>378-21+100-50+50</f>
        <v>457</v>
      </c>
    </row>
    <row r="146" spans="1:7" ht="15.75">
      <c r="A146" s="4" t="s">
        <v>46</v>
      </c>
      <c r="B146" s="17">
        <v>954</v>
      </c>
      <c r="C146" s="18" t="s">
        <v>75</v>
      </c>
      <c r="D146" s="18" t="s">
        <v>37</v>
      </c>
      <c r="E146" s="18" t="s">
        <v>185</v>
      </c>
      <c r="F146" s="17">
        <v>850</v>
      </c>
      <c r="G146" s="22">
        <v>1</v>
      </c>
    </row>
    <row r="147" spans="1:7" ht="38.25" customHeight="1">
      <c r="A147" s="4" t="s">
        <v>152</v>
      </c>
      <c r="B147" s="17">
        <v>954</v>
      </c>
      <c r="C147" s="18" t="s">
        <v>75</v>
      </c>
      <c r="D147" s="18" t="s">
        <v>37</v>
      </c>
      <c r="E147" s="18" t="s">
        <v>186</v>
      </c>
      <c r="F147" s="17"/>
      <c r="G147" s="22">
        <f>G148</f>
        <v>45</v>
      </c>
    </row>
    <row r="148" spans="1:7" ht="47.25">
      <c r="A148" s="4" t="s">
        <v>83</v>
      </c>
      <c r="B148" s="17">
        <v>954</v>
      </c>
      <c r="C148" s="18" t="s">
        <v>75</v>
      </c>
      <c r="D148" s="18" t="s">
        <v>37</v>
      </c>
      <c r="E148" s="18" t="s">
        <v>186</v>
      </c>
      <c r="F148" s="17">
        <v>240</v>
      </c>
      <c r="G148" s="22">
        <v>45</v>
      </c>
    </row>
    <row r="149" spans="1:7" ht="15.75">
      <c r="A149" s="5" t="s">
        <v>24</v>
      </c>
      <c r="B149" s="17">
        <v>954</v>
      </c>
      <c r="C149" s="18">
        <v>10</v>
      </c>
      <c r="D149" s="18"/>
      <c r="E149" s="18"/>
      <c r="F149" s="17"/>
      <c r="G149" s="22">
        <f>G155+G168+G150</f>
        <v>15555</v>
      </c>
    </row>
    <row r="150" spans="1:7" ht="15.75">
      <c r="A150" s="76" t="s">
        <v>223</v>
      </c>
      <c r="B150" s="17">
        <v>954</v>
      </c>
      <c r="C150" s="18" t="s">
        <v>63</v>
      </c>
      <c r="D150" s="18" t="s">
        <v>37</v>
      </c>
      <c r="E150" s="18"/>
      <c r="F150" s="17"/>
      <c r="G150" s="22">
        <f>G154</f>
        <v>111</v>
      </c>
    </row>
    <row r="151" spans="1:7" ht="63">
      <c r="A151" s="5" t="s">
        <v>114</v>
      </c>
      <c r="B151" s="17">
        <v>954</v>
      </c>
      <c r="C151" s="18" t="s">
        <v>63</v>
      </c>
      <c r="D151" s="18" t="s">
        <v>37</v>
      </c>
      <c r="E151" s="18" t="s">
        <v>224</v>
      </c>
      <c r="F151" s="17"/>
      <c r="G151" s="22">
        <f>G154</f>
        <v>111</v>
      </c>
    </row>
    <row r="152" spans="1:7" ht="31.5">
      <c r="A152" s="5" t="s">
        <v>72</v>
      </c>
      <c r="B152" s="17">
        <v>954</v>
      </c>
      <c r="C152" s="18" t="s">
        <v>63</v>
      </c>
      <c r="D152" s="18" t="s">
        <v>37</v>
      </c>
      <c r="E152" s="18" t="s">
        <v>179</v>
      </c>
      <c r="F152" s="17"/>
      <c r="G152" s="22">
        <f>G154</f>
        <v>111</v>
      </c>
    </row>
    <row r="153" spans="1:7" ht="47.25">
      <c r="A153" s="5" t="s">
        <v>226</v>
      </c>
      <c r="B153" s="17">
        <v>954</v>
      </c>
      <c r="C153" s="18" t="s">
        <v>63</v>
      </c>
      <c r="D153" s="18" t="s">
        <v>37</v>
      </c>
      <c r="E153" s="18" t="s">
        <v>225</v>
      </c>
      <c r="F153" s="17"/>
      <c r="G153" s="22">
        <f>G154</f>
        <v>111</v>
      </c>
    </row>
    <row r="154" spans="1:7" ht="47.25">
      <c r="A154" s="5" t="s">
        <v>85</v>
      </c>
      <c r="B154" s="17">
        <v>954</v>
      </c>
      <c r="C154" s="18" t="s">
        <v>63</v>
      </c>
      <c r="D154" s="18" t="s">
        <v>37</v>
      </c>
      <c r="E154" s="18" t="s">
        <v>225</v>
      </c>
      <c r="F154" s="17">
        <v>320</v>
      </c>
      <c r="G154" s="22">
        <v>111</v>
      </c>
    </row>
    <row r="155" spans="1:7" ht="15.75">
      <c r="A155" s="5" t="s">
        <v>25</v>
      </c>
      <c r="B155" s="17">
        <v>954</v>
      </c>
      <c r="C155" s="18" t="s">
        <v>63</v>
      </c>
      <c r="D155" s="18" t="s">
        <v>61</v>
      </c>
      <c r="E155" s="18"/>
      <c r="F155" s="17"/>
      <c r="G155" s="22">
        <f>G156</f>
        <v>567</v>
      </c>
    </row>
    <row r="156" spans="1:7" ht="65.25" customHeight="1">
      <c r="A156" s="5" t="s">
        <v>114</v>
      </c>
      <c r="B156" s="17">
        <v>954</v>
      </c>
      <c r="C156" s="18" t="s">
        <v>63</v>
      </c>
      <c r="D156" s="18" t="s">
        <v>61</v>
      </c>
      <c r="E156" s="18" t="s">
        <v>156</v>
      </c>
      <c r="F156" s="17"/>
      <c r="G156" s="22">
        <f>G157</f>
        <v>567</v>
      </c>
    </row>
    <row r="157" spans="1:7" ht="31.5">
      <c r="A157" s="5" t="s">
        <v>72</v>
      </c>
      <c r="B157" s="17">
        <v>954</v>
      </c>
      <c r="C157" s="18" t="s">
        <v>63</v>
      </c>
      <c r="D157" s="18" t="s">
        <v>61</v>
      </c>
      <c r="E157" s="18" t="s">
        <v>179</v>
      </c>
      <c r="F157" s="17"/>
      <c r="G157" s="22">
        <f>G158+G160+G162+G164+G166</f>
        <v>567</v>
      </c>
    </row>
    <row r="158" spans="1:7" ht="54" customHeight="1">
      <c r="A158" s="5" t="s">
        <v>115</v>
      </c>
      <c r="B158" s="17">
        <v>954</v>
      </c>
      <c r="C158" s="18" t="s">
        <v>63</v>
      </c>
      <c r="D158" s="18" t="s">
        <v>61</v>
      </c>
      <c r="E158" s="18" t="s">
        <v>187</v>
      </c>
      <c r="F158" s="17"/>
      <c r="G158" s="22">
        <f>G159</f>
        <v>105</v>
      </c>
    </row>
    <row r="159" spans="1:7" ht="37.5" customHeight="1">
      <c r="A159" s="5" t="s">
        <v>86</v>
      </c>
      <c r="B159" s="17">
        <v>954</v>
      </c>
      <c r="C159" s="18" t="s">
        <v>63</v>
      </c>
      <c r="D159" s="18" t="s">
        <v>61</v>
      </c>
      <c r="E159" s="18" t="s">
        <v>187</v>
      </c>
      <c r="F159" s="17">
        <v>310</v>
      </c>
      <c r="G159" s="22">
        <v>105</v>
      </c>
    </row>
    <row r="160" spans="1:7" ht="48" customHeight="1">
      <c r="A160" s="5" t="s">
        <v>117</v>
      </c>
      <c r="B160" s="17">
        <v>954</v>
      </c>
      <c r="C160" s="18" t="s">
        <v>63</v>
      </c>
      <c r="D160" s="18" t="s">
        <v>61</v>
      </c>
      <c r="E160" s="18" t="s">
        <v>188</v>
      </c>
      <c r="F160" s="17"/>
      <c r="G160" s="22">
        <f>G161</f>
        <v>120</v>
      </c>
    </row>
    <row r="161" spans="1:7" ht="47.25">
      <c r="A161" s="5" t="s">
        <v>85</v>
      </c>
      <c r="B161" s="17">
        <v>954</v>
      </c>
      <c r="C161" s="18" t="s">
        <v>63</v>
      </c>
      <c r="D161" s="18" t="s">
        <v>61</v>
      </c>
      <c r="E161" s="18" t="s">
        <v>188</v>
      </c>
      <c r="F161" s="17">
        <v>320</v>
      </c>
      <c r="G161" s="22">
        <v>120</v>
      </c>
    </row>
    <row r="162" spans="1:7" ht="47.25">
      <c r="A162" s="5" t="s">
        <v>106</v>
      </c>
      <c r="B162" s="17">
        <v>954</v>
      </c>
      <c r="C162" s="18" t="s">
        <v>63</v>
      </c>
      <c r="D162" s="18" t="s">
        <v>61</v>
      </c>
      <c r="E162" s="18" t="s">
        <v>189</v>
      </c>
      <c r="F162" s="17"/>
      <c r="G162" s="22">
        <f>G163</f>
        <v>120</v>
      </c>
    </row>
    <row r="163" spans="1:7" ht="31.5">
      <c r="A163" s="5" t="s">
        <v>86</v>
      </c>
      <c r="B163" s="17">
        <v>954</v>
      </c>
      <c r="C163" s="18" t="s">
        <v>63</v>
      </c>
      <c r="D163" s="18" t="s">
        <v>61</v>
      </c>
      <c r="E163" s="18" t="s">
        <v>189</v>
      </c>
      <c r="F163" s="17">
        <v>310</v>
      </c>
      <c r="G163" s="22">
        <v>120</v>
      </c>
    </row>
    <row r="164" spans="1:7" ht="47.25">
      <c r="A164" s="5" t="s">
        <v>105</v>
      </c>
      <c r="B164" s="17">
        <v>954</v>
      </c>
      <c r="C164" s="18" t="s">
        <v>63</v>
      </c>
      <c r="D164" s="18" t="s">
        <v>61</v>
      </c>
      <c r="E164" s="18" t="s">
        <v>190</v>
      </c>
      <c r="F164" s="17"/>
      <c r="G164" s="22">
        <f>G165</f>
        <v>192</v>
      </c>
    </row>
    <row r="165" spans="1:7" ht="31.5">
      <c r="A165" s="5" t="s">
        <v>86</v>
      </c>
      <c r="B165" s="17">
        <v>954</v>
      </c>
      <c r="C165" s="18" t="s">
        <v>63</v>
      </c>
      <c r="D165" s="18" t="s">
        <v>61</v>
      </c>
      <c r="E165" s="18" t="s">
        <v>190</v>
      </c>
      <c r="F165" s="17">
        <v>310</v>
      </c>
      <c r="G165" s="22">
        <v>192</v>
      </c>
    </row>
    <row r="166" spans="1:7" ht="57" customHeight="1">
      <c r="A166" s="5" t="s">
        <v>116</v>
      </c>
      <c r="B166" s="17">
        <v>954</v>
      </c>
      <c r="C166" s="18" t="s">
        <v>63</v>
      </c>
      <c r="D166" s="18" t="s">
        <v>61</v>
      </c>
      <c r="E166" s="18" t="s">
        <v>191</v>
      </c>
      <c r="F166" s="17"/>
      <c r="G166" s="22">
        <f>G167</f>
        <v>30</v>
      </c>
    </row>
    <row r="167" spans="1:7" ht="47.25">
      <c r="A167" s="5" t="s">
        <v>85</v>
      </c>
      <c r="B167" s="17">
        <v>954</v>
      </c>
      <c r="C167" s="18" t="s">
        <v>63</v>
      </c>
      <c r="D167" s="18" t="s">
        <v>61</v>
      </c>
      <c r="E167" s="18" t="s">
        <v>191</v>
      </c>
      <c r="F167" s="17">
        <v>320</v>
      </c>
      <c r="G167" s="22">
        <v>30</v>
      </c>
    </row>
    <row r="168" spans="1:7" ht="31.5">
      <c r="A168" s="5" t="s">
        <v>28</v>
      </c>
      <c r="B168" s="17">
        <v>954</v>
      </c>
      <c r="C168" s="18" t="s">
        <v>63</v>
      </c>
      <c r="D168" s="18" t="s">
        <v>87</v>
      </c>
      <c r="E168" s="18"/>
      <c r="F168" s="17"/>
      <c r="G168" s="22">
        <f>G169</f>
        <v>14877</v>
      </c>
    </row>
    <row r="169" spans="1:7" ht="63">
      <c r="A169" s="5" t="s">
        <v>114</v>
      </c>
      <c r="B169" s="17">
        <v>954</v>
      </c>
      <c r="C169" s="18" t="s">
        <v>63</v>
      </c>
      <c r="D169" s="18" t="s">
        <v>87</v>
      </c>
      <c r="E169" s="18" t="s">
        <v>156</v>
      </c>
      <c r="F169" s="17"/>
      <c r="G169" s="22">
        <f>G170</f>
        <v>14877</v>
      </c>
    </row>
    <row r="170" spans="1:7" ht="31.5">
      <c r="A170" s="5" t="s">
        <v>40</v>
      </c>
      <c r="B170" s="17">
        <v>954</v>
      </c>
      <c r="C170" s="18" t="s">
        <v>63</v>
      </c>
      <c r="D170" s="18" t="s">
        <v>87</v>
      </c>
      <c r="E170" s="17" t="s">
        <v>157</v>
      </c>
      <c r="F170" s="17"/>
      <c r="G170" s="22">
        <f>G171+G173</f>
        <v>14877</v>
      </c>
    </row>
    <row r="171" spans="1:7" ht="17.25" customHeight="1">
      <c r="A171" s="5" t="s">
        <v>42</v>
      </c>
      <c r="B171" s="17">
        <v>954</v>
      </c>
      <c r="C171" s="18" t="s">
        <v>63</v>
      </c>
      <c r="D171" s="18" t="s">
        <v>87</v>
      </c>
      <c r="E171" s="17" t="s">
        <v>158</v>
      </c>
      <c r="F171" s="17"/>
      <c r="G171" s="22">
        <f>G172</f>
        <v>1951</v>
      </c>
    </row>
    <row r="172" spans="1:7" ht="18" customHeight="1">
      <c r="A172" s="17" t="s">
        <v>88</v>
      </c>
      <c r="B172" s="17">
        <v>954</v>
      </c>
      <c r="C172" s="18" t="s">
        <v>63</v>
      </c>
      <c r="D172" s="18" t="s">
        <v>87</v>
      </c>
      <c r="E172" s="17" t="s">
        <v>158</v>
      </c>
      <c r="F172" s="17">
        <v>360</v>
      </c>
      <c r="G172" s="22">
        <v>1951</v>
      </c>
    </row>
    <row r="173" spans="1:7" ht="31.5">
      <c r="A173" s="5" t="s">
        <v>45</v>
      </c>
      <c r="B173" s="17">
        <v>954</v>
      </c>
      <c r="C173" s="18" t="s">
        <v>63</v>
      </c>
      <c r="D173" s="18" t="s">
        <v>87</v>
      </c>
      <c r="E173" s="17" t="s">
        <v>159</v>
      </c>
      <c r="F173" s="17"/>
      <c r="G173" s="22">
        <f>G174</f>
        <v>12926</v>
      </c>
    </row>
    <row r="174" spans="1:7" ht="15.75">
      <c r="A174" s="17" t="s">
        <v>88</v>
      </c>
      <c r="B174" s="17">
        <v>954</v>
      </c>
      <c r="C174" s="18" t="s">
        <v>63</v>
      </c>
      <c r="D174" s="18" t="s">
        <v>87</v>
      </c>
      <c r="E174" s="17" t="s">
        <v>159</v>
      </c>
      <c r="F174" s="17">
        <v>360</v>
      </c>
      <c r="G174" s="22">
        <v>12926</v>
      </c>
    </row>
    <row r="175" spans="1:7" ht="15.75">
      <c r="A175" s="17" t="s">
        <v>26</v>
      </c>
      <c r="B175" s="17">
        <v>954</v>
      </c>
      <c r="C175" s="18" t="s">
        <v>50</v>
      </c>
      <c r="D175" s="18"/>
      <c r="E175" s="18"/>
      <c r="F175" s="17"/>
      <c r="G175" s="22">
        <f>G176+G185</f>
        <v>5224</v>
      </c>
    </row>
    <row r="176" spans="1:7" ht="15.75">
      <c r="A176" s="17" t="s">
        <v>26</v>
      </c>
      <c r="B176" s="17">
        <v>954</v>
      </c>
      <c r="C176" s="18" t="s">
        <v>50</v>
      </c>
      <c r="D176" s="18" t="s">
        <v>37</v>
      </c>
      <c r="E176" s="18"/>
      <c r="F176" s="17"/>
      <c r="G176" s="22">
        <f>G177</f>
        <v>4803</v>
      </c>
    </row>
    <row r="177" spans="1:7" ht="63">
      <c r="A177" s="5" t="s">
        <v>114</v>
      </c>
      <c r="B177" s="17">
        <v>954</v>
      </c>
      <c r="C177" s="18" t="s">
        <v>50</v>
      </c>
      <c r="D177" s="18" t="s">
        <v>37</v>
      </c>
      <c r="E177" s="18" t="s">
        <v>156</v>
      </c>
      <c r="F177" s="17"/>
      <c r="G177" s="22">
        <f>G178</f>
        <v>4803</v>
      </c>
    </row>
    <row r="178" spans="1:7" ht="31.5">
      <c r="A178" s="5" t="s">
        <v>72</v>
      </c>
      <c r="B178" s="17">
        <v>954</v>
      </c>
      <c r="C178" s="18" t="s">
        <v>50</v>
      </c>
      <c r="D178" s="18" t="s">
        <v>37</v>
      </c>
      <c r="E178" s="18" t="s">
        <v>179</v>
      </c>
      <c r="F178" s="17"/>
      <c r="G178" s="22">
        <f>G179+G181</f>
        <v>4803</v>
      </c>
    </row>
    <row r="179" spans="1:7" ht="31.5">
      <c r="A179" s="5" t="s">
        <v>89</v>
      </c>
      <c r="B179" s="17">
        <v>954</v>
      </c>
      <c r="C179" s="18" t="s">
        <v>50</v>
      </c>
      <c r="D179" s="18" t="s">
        <v>37</v>
      </c>
      <c r="E179" s="18" t="s">
        <v>192</v>
      </c>
      <c r="F179" s="17"/>
      <c r="G179" s="22">
        <f>G180</f>
        <v>224</v>
      </c>
    </row>
    <row r="180" spans="1:7" ht="47.25">
      <c r="A180" s="4" t="s">
        <v>83</v>
      </c>
      <c r="B180" s="17">
        <v>954</v>
      </c>
      <c r="C180" s="18" t="s">
        <v>50</v>
      </c>
      <c r="D180" s="18" t="s">
        <v>37</v>
      </c>
      <c r="E180" s="18" t="s">
        <v>192</v>
      </c>
      <c r="F180" s="17">
        <v>240</v>
      </c>
      <c r="G180" s="22">
        <v>224</v>
      </c>
    </row>
    <row r="181" spans="1:7" ht="31.5">
      <c r="A181" s="3" t="s">
        <v>90</v>
      </c>
      <c r="B181" s="17">
        <v>954</v>
      </c>
      <c r="C181" s="18" t="s">
        <v>50</v>
      </c>
      <c r="D181" s="18" t="s">
        <v>37</v>
      </c>
      <c r="E181" s="18" t="s">
        <v>193</v>
      </c>
      <c r="F181" s="17"/>
      <c r="G181" s="22">
        <f>G182+G183+G184</f>
        <v>4579</v>
      </c>
    </row>
    <row r="182" spans="1:7" ht="31.5">
      <c r="A182" s="4" t="s">
        <v>82</v>
      </c>
      <c r="B182" s="17">
        <v>954</v>
      </c>
      <c r="C182" s="18" t="s">
        <v>50</v>
      </c>
      <c r="D182" s="18" t="s">
        <v>37</v>
      </c>
      <c r="E182" s="18" t="s">
        <v>193</v>
      </c>
      <c r="F182" s="17">
        <v>110</v>
      </c>
      <c r="G182" s="22">
        <f>4171+60+30-1000</f>
        <v>3261</v>
      </c>
    </row>
    <row r="183" spans="1:7" ht="47.25">
      <c r="A183" s="4" t="s">
        <v>83</v>
      </c>
      <c r="B183" s="17">
        <v>954</v>
      </c>
      <c r="C183" s="18" t="s">
        <v>50</v>
      </c>
      <c r="D183" s="18" t="s">
        <v>37</v>
      </c>
      <c r="E183" s="18" t="s">
        <v>193</v>
      </c>
      <c r="F183" s="17">
        <v>240</v>
      </c>
      <c r="G183" s="22">
        <v>1317</v>
      </c>
    </row>
    <row r="184" spans="1:7" ht="15.75">
      <c r="A184" s="4" t="s">
        <v>46</v>
      </c>
      <c r="B184" s="17">
        <v>954</v>
      </c>
      <c r="C184" s="18" t="s">
        <v>50</v>
      </c>
      <c r="D184" s="18" t="s">
        <v>37</v>
      </c>
      <c r="E184" s="18" t="s">
        <v>193</v>
      </c>
      <c r="F184" s="17">
        <v>850</v>
      </c>
      <c r="G184" s="22">
        <v>1</v>
      </c>
    </row>
    <row r="185" spans="1:7" ht="15.75">
      <c r="A185" s="5" t="s">
        <v>27</v>
      </c>
      <c r="B185" s="17">
        <v>954</v>
      </c>
      <c r="C185" s="18">
        <v>11</v>
      </c>
      <c r="D185" s="18" t="s">
        <v>38</v>
      </c>
      <c r="E185" s="18"/>
      <c r="F185" s="18"/>
      <c r="G185" s="22">
        <f>G189</f>
        <v>421</v>
      </c>
    </row>
    <row r="186" spans="1:7" ht="63">
      <c r="A186" s="5" t="s">
        <v>114</v>
      </c>
      <c r="B186" s="17">
        <v>954</v>
      </c>
      <c r="C186" s="18" t="s">
        <v>50</v>
      </c>
      <c r="D186" s="18" t="s">
        <v>38</v>
      </c>
      <c r="E186" s="18" t="s">
        <v>156</v>
      </c>
      <c r="F186" s="18"/>
      <c r="G186" s="22">
        <f>G189</f>
        <v>421</v>
      </c>
    </row>
    <row r="187" spans="1:7" ht="31.5">
      <c r="A187" s="5" t="s">
        <v>72</v>
      </c>
      <c r="B187" s="17">
        <v>954</v>
      </c>
      <c r="C187" s="18" t="s">
        <v>50</v>
      </c>
      <c r="D187" s="18" t="s">
        <v>38</v>
      </c>
      <c r="E187" s="18" t="s">
        <v>179</v>
      </c>
      <c r="F187" s="18"/>
      <c r="G187" s="22">
        <f>G189</f>
        <v>421</v>
      </c>
    </row>
    <row r="188" spans="1:7" ht="110.25">
      <c r="A188" s="5" t="s">
        <v>91</v>
      </c>
      <c r="B188" s="17">
        <v>954</v>
      </c>
      <c r="C188" s="18" t="s">
        <v>50</v>
      </c>
      <c r="D188" s="18" t="s">
        <v>38</v>
      </c>
      <c r="E188" s="18" t="s">
        <v>194</v>
      </c>
      <c r="F188" s="18"/>
      <c r="G188" s="22">
        <f>G189</f>
        <v>421</v>
      </c>
    </row>
    <row r="189" spans="1:7" ht="15.75">
      <c r="A189" s="17" t="s">
        <v>78</v>
      </c>
      <c r="B189" s="17">
        <v>954</v>
      </c>
      <c r="C189" s="18" t="s">
        <v>50</v>
      </c>
      <c r="D189" s="18" t="s">
        <v>38</v>
      </c>
      <c r="E189" s="18" t="s">
        <v>194</v>
      </c>
      <c r="F189" s="28" t="s">
        <v>94</v>
      </c>
      <c r="G189" s="22">
        <v>421</v>
      </c>
    </row>
    <row r="190" spans="1:7" ht="15.75">
      <c r="A190" s="20" t="s">
        <v>95</v>
      </c>
      <c r="B190" s="20"/>
      <c r="C190" s="23"/>
      <c r="D190" s="23"/>
      <c r="E190" s="23"/>
      <c r="F190" s="23"/>
      <c r="G190" s="21">
        <f>G12+G23</f>
        <v>122432</v>
      </c>
    </row>
    <row r="191" spans="3:6" ht="15.75">
      <c r="C191" s="24"/>
      <c r="D191" s="24"/>
      <c r="E191" s="24"/>
      <c r="F191" s="24"/>
    </row>
    <row r="192" spans="3:8" ht="15.75">
      <c r="C192" s="24"/>
      <c r="D192" s="24"/>
      <c r="E192" s="24"/>
      <c r="F192" s="24"/>
      <c r="H192" s="32"/>
    </row>
    <row r="193" spans="3:6" ht="15.75">
      <c r="C193" s="24"/>
      <c r="D193" s="24"/>
      <c r="E193" s="24"/>
      <c r="F193" s="24"/>
    </row>
  </sheetData>
  <sheetProtection/>
  <mergeCells count="6">
    <mergeCell ref="C5:G5"/>
    <mergeCell ref="A7:G7"/>
    <mergeCell ref="D1:G1"/>
    <mergeCell ref="C2:G2"/>
    <mergeCell ref="C3:G3"/>
    <mergeCell ref="C4:G4"/>
  </mergeCells>
  <printOptions/>
  <pageMargins left="0.55" right="0.19" top="0.48" bottom="0.17" header="0.5" footer="0.3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37">
      <selection activeCell="I42" sqref="I42"/>
    </sheetView>
  </sheetViews>
  <sheetFormatPr defaultColWidth="8.8515625" defaultRowHeight="12.75"/>
  <cols>
    <col min="1" max="1" width="48.28125" style="6" customWidth="1"/>
    <col min="2" max="2" width="6.8515625" style="6" customWidth="1"/>
    <col min="3" max="3" width="6.28125" style="6" customWidth="1"/>
    <col min="4" max="4" width="8.00390625" style="6" customWidth="1"/>
    <col min="5" max="5" width="9.28125" style="6" customWidth="1"/>
    <col min="6" max="6" width="13.00390625" style="6" customWidth="1"/>
    <col min="7" max="16384" width="8.8515625" style="6" customWidth="1"/>
  </cols>
  <sheetData>
    <row r="1" spans="5:6" ht="15.75">
      <c r="E1" s="79" t="s">
        <v>151</v>
      </c>
      <c r="F1" s="79"/>
    </row>
    <row r="2" spans="3:6" ht="15.75">
      <c r="C2" s="79" t="s">
        <v>150</v>
      </c>
      <c r="D2" s="79"/>
      <c r="E2" s="79"/>
      <c r="F2" s="79"/>
    </row>
    <row r="3" spans="4:6" ht="15.75">
      <c r="D3" s="79" t="s">
        <v>3</v>
      </c>
      <c r="E3" s="79"/>
      <c r="F3" s="79"/>
    </row>
    <row r="4" spans="4:6" ht="15.75">
      <c r="D4" s="79" t="s">
        <v>2</v>
      </c>
      <c r="E4" s="79"/>
      <c r="F4" s="79"/>
    </row>
    <row r="5" spans="4:6" ht="15.75">
      <c r="D5" s="79" t="s">
        <v>234</v>
      </c>
      <c r="E5" s="79"/>
      <c r="F5" s="79"/>
    </row>
    <row r="6" spans="5:6" ht="15.75">
      <c r="E6" s="77"/>
      <c r="F6" s="77"/>
    </row>
    <row r="7" spans="1:6" ht="66" customHeight="1">
      <c r="A7" s="81" t="s">
        <v>32</v>
      </c>
      <c r="B7" s="81"/>
      <c r="C7" s="81"/>
      <c r="D7" s="81"/>
      <c r="E7" s="81"/>
      <c r="F7" s="81"/>
    </row>
    <row r="8" ht="15.75">
      <c r="F8" s="6" t="s">
        <v>0</v>
      </c>
    </row>
    <row r="9" spans="1:6" ht="42.75" customHeight="1">
      <c r="A9" s="13" t="s">
        <v>29</v>
      </c>
      <c r="B9" s="82" t="s">
        <v>30</v>
      </c>
      <c r="C9" s="82"/>
      <c r="D9" s="82"/>
      <c r="E9" s="14" t="s">
        <v>31</v>
      </c>
      <c r="F9" s="13" t="s">
        <v>1</v>
      </c>
    </row>
    <row r="10" spans="1:6" ht="15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6" ht="47.25">
      <c r="A11" s="19" t="s">
        <v>114</v>
      </c>
      <c r="B11" s="23" t="s">
        <v>155</v>
      </c>
      <c r="C11" s="23"/>
      <c r="D11" s="23"/>
      <c r="E11" s="23"/>
      <c r="F11" s="29">
        <f>F12+F26+F49+F92</f>
        <v>122182</v>
      </c>
    </row>
    <row r="12" spans="1:6" ht="47.25">
      <c r="A12" s="19" t="s">
        <v>59</v>
      </c>
      <c r="B12" s="23" t="s">
        <v>155</v>
      </c>
      <c r="C12" s="23" t="s">
        <v>109</v>
      </c>
      <c r="D12" s="23"/>
      <c r="E12" s="23"/>
      <c r="F12" s="29">
        <f>F13+F15+F17+F19+F22+F24</f>
        <v>3012</v>
      </c>
    </row>
    <row r="13" spans="1:6" ht="31.5">
      <c r="A13" s="5" t="s">
        <v>107</v>
      </c>
      <c r="B13" s="18" t="s">
        <v>155</v>
      </c>
      <c r="C13" s="18" t="s">
        <v>109</v>
      </c>
      <c r="D13" s="18" t="s">
        <v>119</v>
      </c>
      <c r="E13" s="18"/>
      <c r="F13" s="17">
        <f>F14</f>
        <v>233</v>
      </c>
    </row>
    <row r="14" spans="1:6" ht="31.5">
      <c r="A14" s="5" t="s">
        <v>43</v>
      </c>
      <c r="B14" s="18" t="s">
        <v>155</v>
      </c>
      <c r="C14" s="18" t="s">
        <v>109</v>
      </c>
      <c r="D14" s="18" t="s">
        <v>119</v>
      </c>
      <c r="E14" s="27" t="s">
        <v>110</v>
      </c>
      <c r="F14" s="17">
        <f>39+194</f>
        <v>233</v>
      </c>
    </row>
    <row r="15" spans="1:6" ht="47.25">
      <c r="A15" s="5" t="s">
        <v>60</v>
      </c>
      <c r="B15" s="18" t="s">
        <v>155</v>
      </c>
      <c r="C15" s="18" t="s">
        <v>109</v>
      </c>
      <c r="D15" s="18" t="s">
        <v>120</v>
      </c>
      <c r="E15" s="17"/>
      <c r="F15" s="26">
        <f>F16</f>
        <v>1364</v>
      </c>
    </row>
    <row r="16" spans="1:6" ht="47.25">
      <c r="A16" s="5" t="s">
        <v>83</v>
      </c>
      <c r="B16" s="18" t="s">
        <v>155</v>
      </c>
      <c r="C16" s="18" t="s">
        <v>109</v>
      </c>
      <c r="D16" s="18" t="s">
        <v>120</v>
      </c>
      <c r="E16" s="17">
        <v>240</v>
      </c>
      <c r="F16" s="17">
        <f>720+544+100</f>
        <v>1364</v>
      </c>
    </row>
    <row r="17" spans="1:6" ht="31.5">
      <c r="A17" s="5" t="s">
        <v>108</v>
      </c>
      <c r="B17" s="18" t="s">
        <v>155</v>
      </c>
      <c r="C17" s="18" t="s">
        <v>109</v>
      </c>
      <c r="D17" s="18" t="s">
        <v>121</v>
      </c>
      <c r="E17" s="17"/>
      <c r="F17" s="22">
        <f>F18</f>
        <v>30</v>
      </c>
    </row>
    <row r="18" spans="1:6" ht="47.25">
      <c r="A18" s="5" t="s">
        <v>83</v>
      </c>
      <c r="B18" s="18" t="s">
        <v>155</v>
      </c>
      <c r="C18" s="18" t="s">
        <v>109</v>
      </c>
      <c r="D18" s="18" t="s">
        <v>121</v>
      </c>
      <c r="E18" s="17">
        <v>240</v>
      </c>
      <c r="F18" s="22">
        <v>30</v>
      </c>
    </row>
    <row r="19" spans="1:6" ht="31.5">
      <c r="A19" s="5" t="s">
        <v>64</v>
      </c>
      <c r="B19" s="18" t="s">
        <v>155</v>
      </c>
      <c r="C19" s="18" t="s">
        <v>109</v>
      </c>
      <c r="D19" s="18" t="s">
        <v>118</v>
      </c>
      <c r="E19" s="17"/>
      <c r="F19" s="22">
        <f>F20+F21</f>
        <v>895</v>
      </c>
    </row>
    <row r="20" spans="1:6" ht="47.25">
      <c r="A20" s="5" t="s">
        <v>83</v>
      </c>
      <c r="B20" s="18" t="s">
        <v>155</v>
      </c>
      <c r="C20" s="18" t="s">
        <v>109</v>
      </c>
      <c r="D20" s="18" t="s">
        <v>118</v>
      </c>
      <c r="E20" s="17">
        <v>240</v>
      </c>
      <c r="F20" s="22">
        <v>345</v>
      </c>
    </row>
    <row r="21" spans="1:6" ht="47.25">
      <c r="A21" s="5" t="s">
        <v>65</v>
      </c>
      <c r="B21" s="18" t="s">
        <v>155</v>
      </c>
      <c r="C21" s="18" t="s">
        <v>109</v>
      </c>
      <c r="D21" s="18" t="s">
        <v>118</v>
      </c>
      <c r="E21" s="17">
        <v>630</v>
      </c>
      <c r="F21" s="22">
        <v>550</v>
      </c>
    </row>
    <row r="22" spans="1:6" ht="63">
      <c r="A22" s="5" t="s">
        <v>66</v>
      </c>
      <c r="B22" s="18" t="s">
        <v>155</v>
      </c>
      <c r="C22" s="18" t="s">
        <v>109</v>
      </c>
      <c r="D22" s="18" t="s">
        <v>122</v>
      </c>
      <c r="E22" s="17"/>
      <c r="F22" s="22">
        <f>F23</f>
        <v>400</v>
      </c>
    </row>
    <row r="23" spans="1:6" ht="47.25">
      <c r="A23" s="5" t="s">
        <v>65</v>
      </c>
      <c r="B23" s="18" t="s">
        <v>155</v>
      </c>
      <c r="C23" s="18" t="s">
        <v>109</v>
      </c>
      <c r="D23" s="18" t="s">
        <v>122</v>
      </c>
      <c r="E23" s="17">
        <v>630</v>
      </c>
      <c r="F23" s="22">
        <v>400</v>
      </c>
    </row>
    <row r="24" spans="1:6" ht="47.25">
      <c r="A24" s="5" t="s">
        <v>231</v>
      </c>
      <c r="B24" s="18" t="s">
        <v>155</v>
      </c>
      <c r="C24" s="18" t="s">
        <v>109</v>
      </c>
      <c r="D24" s="18" t="s">
        <v>233</v>
      </c>
      <c r="E24" s="17"/>
      <c r="F24" s="22">
        <f>F25</f>
        <v>90</v>
      </c>
    </row>
    <row r="25" spans="1:6" ht="47.25">
      <c r="A25" s="5" t="s">
        <v>83</v>
      </c>
      <c r="B25" s="18" t="s">
        <v>155</v>
      </c>
      <c r="C25" s="18" t="s">
        <v>109</v>
      </c>
      <c r="D25" s="18" t="s">
        <v>233</v>
      </c>
      <c r="E25" s="17">
        <v>240</v>
      </c>
      <c r="F25" s="22">
        <v>90</v>
      </c>
    </row>
    <row r="26" spans="1:6" ht="31.5">
      <c r="A26" s="19" t="s">
        <v>99</v>
      </c>
      <c r="B26" s="23" t="s">
        <v>155</v>
      </c>
      <c r="C26" s="23" t="s">
        <v>111</v>
      </c>
      <c r="D26" s="17"/>
      <c r="E26" s="17"/>
      <c r="F26" s="29">
        <f>F27+F29+F33+F35+F37+F39+F41+F31+F43+F47+F45</f>
        <v>23586</v>
      </c>
    </row>
    <row r="27" spans="1:6" ht="31.5">
      <c r="A27" s="5" t="s">
        <v>104</v>
      </c>
      <c r="B27" s="18" t="s">
        <v>155</v>
      </c>
      <c r="C27" s="18" t="s">
        <v>111</v>
      </c>
      <c r="D27" s="18" t="s">
        <v>123</v>
      </c>
      <c r="E27" s="17"/>
      <c r="F27" s="22">
        <f>F28</f>
        <v>5242</v>
      </c>
    </row>
    <row r="28" spans="1:6" ht="47.25">
      <c r="A28" s="5" t="s">
        <v>83</v>
      </c>
      <c r="B28" s="18" t="s">
        <v>155</v>
      </c>
      <c r="C28" s="18" t="s">
        <v>111</v>
      </c>
      <c r="D28" s="18" t="s">
        <v>123</v>
      </c>
      <c r="E28" s="17">
        <v>240</v>
      </c>
      <c r="F28" s="22">
        <v>5242</v>
      </c>
    </row>
    <row r="29" spans="1:6" ht="31.5">
      <c r="A29" s="5" t="s">
        <v>104</v>
      </c>
      <c r="B29" s="18" t="s">
        <v>155</v>
      </c>
      <c r="C29" s="18" t="s">
        <v>111</v>
      </c>
      <c r="D29" s="18" t="s">
        <v>124</v>
      </c>
      <c r="E29" s="17"/>
      <c r="F29" s="22">
        <f>F30</f>
        <v>2788</v>
      </c>
    </row>
    <row r="30" spans="1:6" ht="47.25">
      <c r="A30" s="5" t="s">
        <v>83</v>
      </c>
      <c r="B30" s="18" t="s">
        <v>155</v>
      </c>
      <c r="C30" s="18" t="s">
        <v>111</v>
      </c>
      <c r="D30" s="18" t="s">
        <v>124</v>
      </c>
      <c r="E30" s="17">
        <v>240</v>
      </c>
      <c r="F30" s="22">
        <f>276+2512</f>
        <v>2788</v>
      </c>
    </row>
    <row r="31" spans="1:6" ht="31.5">
      <c r="A31" s="5" t="s">
        <v>104</v>
      </c>
      <c r="B31" s="18" t="s">
        <v>155</v>
      </c>
      <c r="C31" s="18" t="s">
        <v>111</v>
      </c>
      <c r="D31" s="18" t="s">
        <v>219</v>
      </c>
      <c r="E31" s="17"/>
      <c r="F31" s="22">
        <f>F32</f>
        <v>2012</v>
      </c>
    </row>
    <row r="32" spans="1:6" ht="47.25">
      <c r="A32" s="5" t="s">
        <v>83</v>
      </c>
      <c r="B32" s="18" t="s">
        <v>155</v>
      </c>
      <c r="C32" s="18" t="s">
        <v>111</v>
      </c>
      <c r="D32" s="18" t="s">
        <v>219</v>
      </c>
      <c r="E32" s="17">
        <v>240</v>
      </c>
      <c r="F32" s="22">
        <v>2012</v>
      </c>
    </row>
    <row r="33" spans="1:6" ht="63">
      <c r="A33" s="5" t="s">
        <v>101</v>
      </c>
      <c r="B33" s="18" t="s">
        <v>155</v>
      </c>
      <c r="C33" s="18" t="s">
        <v>111</v>
      </c>
      <c r="D33" s="18" t="s">
        <v>125</v>
      </c>
      <c r="E33" s="17"/>
      <c r="F33" s="22">
        <f>F34</f>
        <v>1055</v>
      </c>
    </row>
    <row r="34" spans="1:6" ht="63">
      <c r="A34" s="5" t="s">
        <v>100</v>
      </c>
      <c r="B34" s="18" t="s">
        <v>155</v>
      </c>
      <c r="C34" s="18" t="s">
        <v>111</v>
      </c>
      <c r="D34" s="18" t="s">
        <v>125</v>
      </c>
      <c r="E34" s="17">
        <v>810</v>
      </c>
      <c r="F34" s="22">
        <v>1055</v>
      </c>
    </row>
    <row r="35" spans="1:6" ht="63">
      <c r="A35" s="5" t="s">
        <v>102</v>
      </c>
      <c r="B35" s="18" t="s">
        <v>155</v>
      </c>
      <c r="C35" s="18" t="s">
        <v>111</v>
      </c>
      <c r="D35" s="18" t="s">
        <v>126</v>
      </c>
      <c r="E35" s="17"/>
      <c r="F35" s="22">
        <f>F36</f>
        <v>56</v>
      </c>
    </row>
    <row r="36" spans="1:6" ht="63">
      <c r="A36" s="5" t="s">
        <v>100</v>
      </c>
      <c r="B36" s="18" t="s">
        <v>155</v>
      </c>
      <c r="C36" s="18" t="s">
        <v>111</v>
      </c>
      <c r="D36" s="18" t="s">
        <v>126</v>
      </c>
      <c r="E36" s="17">
        <v>810</v>
      </c>
      <c r="F36" s="22">
        <v>56</v>
      </c>
    </row>
    <row r="37" spans="1:6" ht="31.5">
      <c r="A37" s="5" t="s">
        <v>103</v>
      </c>
      <c r="B37" s="18" t="s">
        <v>155</v>
      </c>
      <c r="C37" s="18" t="s">
        <v>111</v>
      </c>
      <c r="D37" s="18" t="s">
        <v>127</v>
      </c>
      <c r="E37" s="17"/>
      <c r="F37" s="22">
        <f>F38</f>
        <v>692</v>
      </c>
    </row>
    <row r="38" spans="1:6" ht="47.25">
      <c r="A38" s="5" t="s">
        <v>83</v>
      </c>
      <c r="B38" s="18" t="s">
        <v>155</v>
      </c>
      <c r="C38" s="18" t="s">
        <v>111</v>
      </c>
      <c r="D38" s="18" t="s">
        <v>127</v>
      </c>
      <c r="E38" s="17">
        <v>240</v>
      </c>
      <c r="F38" s="22">
        <v>692</v>
      </c>
    </row>
    <row r="39" spans="1:6" ht="31.5">
      <c r="A39" s="5" t="s">
        <v>97</v>
      </c>
      <c r="B39" s="18" t="s">
        <v>155</v>
      </c>
      <c r="C39" s="18" t="s">
        <v>111</v>
      </c>
      <c r="D39" s="18" t="s">
        <v>128</v>
      </c>
      <c r="E39" s="17"/>
      <c r="F39" s="22">
        <f>F40</f>
        <v>5623</v>
      </c>
    </row>
    <row r="40" spans="1:6" ht="47.25">
      <c r="A40" s="5" t="s">
        <v>83</v>
      </c>
      <c r="B40" s="18" t="s">
        <v>155</v>
      </c>
      <c r="C40" s="18" t="s">
        <v>111</v>
      </c>
      <c r="D40" s="18" t="s">
        <v>128</v>
      </c>
      <c r="E40" s="17">
        <v>240</v>
      </c>
      <c r="F40" s="22">
        <f>2123-1000+4500</f>
        <v>5623</v>
      </c>
    </row>
    <row r="41" spans="1:6" ht="15.75">
      <c r="A41" s="5" t="s">
        <v>218</v>
      </c>
      <c r="B41" s="18" t="s">
        <v>155</v>
      </c>
      <c r="C41" s="18" t="s">
        <v>111</v>
      </c>
      <c r="D41" s="18" t="s">
        <v>219</v>
      </c>
      <c r="E41" s="17"/>
      <c r="F41" s="22">
        <f>F42</f>
        <v>3705</v>
      </c>
    </row>
    <row r="42" spans="1:6" ht="47.25">
      <c r="A42" s="5" t="s">
        <v>83</v>
      </c>
      <c r="B42" s="18" t="s">
        <v>155</v>
      </c>
      <c r="C42" s="18" t="s">
        <v>111</v>
      </c>
      <c r="D42" s="18" t="s">
        <v>219</v>
      </c>
      <c r="E42" s="17">
        <v>240</v>
      </c>
      <c r="F42" s="22">
        <f>2305+1400</f>
        <v>3705</v>
      </c>
    </row>
    <row r="43" spans="1:6" ht="31.5">
      <c r="A43" s="5" t="s">
        <v>239</v>
      </c>
      <c r="B43" s="18" t="s">
        <v>229</v>
      </c>
      <c r="C43" s="18" t="s">
        <v>111</v>
      </c>
      <c r="D43" s="18" t="s">
        <v>230</v>
      </c>
      <c r="E43" s="17"/>
      <c r="F43" s="22">
        <f>F44</f>
        <v>948</v>
      </c>
    </row>
    <row r="44" spans="1:6" ht="47.25">
      <c r="A44" s="5" t="s">
        <v>83</v>
      </c>
      <c r="B44" s="18" t="s">
        <v>155</v>
      </c>
      <c r="C44" s="18" t="s">
        <v>111</v>
      </c>
      <c r="D44" s="18" t="s">
        <v>230</v>
      </c>
      <c r="E44" s="17">
        <v>240</v>
      </c>
      <c r="F44" s="22">
        <f>349+599</f>
        <v>948</v>
      </c>
    </row>
    <row r="45" spans="1:6" ht="47.25">
      <c r="A45" s="5" t="s">
        <v>237</v>
      </c>
      <c r="B45" s="18" t="s">
        <v>155</v>
      </c>
      <c r="C45" s="18" t="s">
        <v>111</v>
      </c>
      <c r="D45" s="18" t="s">
        <v>236</v>
      </c>
      <c r="E45" s="17"/>
      <c r="F45" s="22">
        <f>F46</f>
        <v>1200</v>
      </c>
    </row>
    <row r="46" spans="1:6" ht="47.25">
      <c r="A46" s="5" t="s">
        <v>83</v>
      </c>
      <c r="B46" s="18" t="s">
        <v>155</v>
      </c>
      <c r="C46" s="18" t="s">
        <v>111</v>
      </c>
      <c r="D46" s="18" t="s">
        <v>236</v>
      </c>
      <c r="E46" s="17">
        <v>240</v>
      </c>
      <c r="F46" s="22">
        <v>1200</v>
      </c>
    </row>
    <row r="47" spans="1:6" ht="15.75">
      <c r="A47" s="5" t="s">
        <v>55</v>
      </c>
      <c r="B47" s="18" t="s">
        <v>146</v>
      </c>
      <c r="C47" s="18" t="s">
        <v>147</v>
      </c>
      <c r="D47" s="18" t="s">
        <v>149</v>
      </c>
      <c r="E47" s="17"/>
      <c r="F47" s="22">
        <f>F48</f>
        <v>265</v>
      </c>
    </row>
    <row r="48" spans="1:6" ht="47.25">
      <c r="A48" s="5" t="s">
        <v>83</v>
      </c>
      <c r="B48" s="18" t="s">
        <v>146</v>
      </c>
      <c r="C48" s="18" t="s">
        <v>147</v>
      </c>
      <c r="D48" s="18" t="s">
        <v>149</v>
      </c>
      <c r="E48" s="17">
        <v>240</v>
      </c>
      <c r="F48" s="22">
        <v>265</v>
      </c>
    </row>
    <row r="49" spans="1:9" ht="31.5">
      <c r="A49" s="19" t="s">
        <v>72</v>
      </c>
      <c r="B49" s="23" t="s">
        <v>155</v>
      </c>
      <c r="C49" s="23" t="s">
        <v>112</v>
      </c>
      <c r="D49" s="17"/>
      <c r="E49" s="17"/>
      <c r="F49" s="29">
        <f>F53+F55+F57+F59+F63+F64+F65+F67+F68+F69+F73+F75+F77+F79+F81+F83+F85+F87+F88+F89+F91+F70+F60+F50</f>
        <v>35108</v>
      </c>
      <c r="I49" s="32"/>
    </row>
    <row r="50" spans="1:9" ht="47.25">
      <c r="A50" s="5" t="s">
        <v>226</v>
      </c>
      <c r="B50" s="18" t="s">
        <v>155</v>
      </c>
      <c r="C50" s="18" t="s">
        <v>112</v>
      </c>
      <c r="D50" s="18">
        <v>8431</v>
      </c>
      <c r="E50" s="17"/>
      <c r="F50" s="26">
        <v>111</v>
      </c>
      <c r="I50" s="32"/>
    </row>
    <row r="51" spans="1:9" ht="31.5">
      <c r="A51" s="5" t="s">
        <v>85</v>
      </c>
      <c r="B51" s="18" t="s">
        <v>155</v>
      </c>
      <c r="C51" s="18" t="s">
        <v>112</v>
      </c>
      <c r="D51" s="18">
        <v>8431</v>
      </c>
      <c r="E51" s="17">
        <v>320</v>
      </c>
      <c r="F51" s="26">
        <v>111</v>
      </c>
      <c r="I51" s="32"/>
    </row>
    <row r="52" spans="1:6" ht="31.5">
      <c r="A52" s="5" t="s">
        <v>73</v>
      </c>
      <c r="B52" s="18" t="s">
        <v>155</v>
      </c>
      <c r="C52" s="18" t="s">
        <v>112</v>
      </c>
      <c r="D52" s="18" t="s">
        <v>129</v>
      </c>
      <c r="E52" s="17"/>
      <c r="F52" s="22">
        <f>F53</f>
        <v>252</v>
      </c>
    </row>
    <row r="53" spans="1:6" ht="47.25">
      <c r="A53" s="5" t="s">
        <v>83</v>
      </c>
      <c r="B53" s="18" t="s">
        <v>155</v>
      </c>
      <c r="C53" s="18" t="s">
        <v>112</v>
      </c>
      <c r="D53" s="18" t="s">
        <v>129</v>
      </c>
      <c r="E53" s="17">
        <v>240</v>
      </c>
      <c r="F53" s="22">
        <v>252</v>
      </c>
    </row>
    <row r="54" spans="1:7" ht="47.25">
      <c r="A54" s="5" t="s">
        <v>39</v>
      </c>
      <c r="B54" s="18" t="s">
        <v>155</v>
      </c>
      <c r="C54" s="18" t="s">
        <v>112</v>
      </c>
      <c r="D54" s="18" t="s">
        <v>130</v>
      </c>
      <c r="E54" s="17"/>
      <c r="F54" s="22">
        <f>F55</f>
        <v>64</v>
      </c>
      <c r="G54" s="32"/>
    </row>
    <row r="55" spans="1:6" ht="15.75">
      <c r="A55" s="5" t="s">
        <v>78</v>
      </c>
      <c r="B55" s="18" t="s">
        <v>155</v>
      </c>
      <c r="C55" s="18" t="s">
        <v>112</v>
      </c>
      <c r="D55" s="18" t="s">
        <v>130</v>
      </c>
      <c r="E55" s="17">
        <v>540</v>
      </c>
      <c r="F55" s="22">
        <v>64</v>
      </c>
    </row>
    <row r="56" spans="1:6" ht="31.5">
      <c r="A56" s="3" t="s">
        <v>79</v>
      </c>
      <c r="B56" s="18" t="s">
        <v>155</v>
      </c>
      <c r="C56" s="18" t="s">
        <v>112</v>
      </c>
      <c r="D56" s="18" t="s">
        <v>131</v>
      </c>
      <c r="E56" s="17"/>
      <c r="F56" s="22">
        <f>F57+F58</f>
        <v>13017</v>
      </c>
    </row>
    <row r="57" spans="1:6" ht="15.75">
      <c r="A57" s="4" t="s">
        <v>80</v>
      </c>
      <c r="B57" s="18" t="s">
        <v>155</v>
      </c>
      <c r="C57" s="18" t="s">
        <v>112</v>
      </c>
      <c r="D57" s="18" t="s">
        <v>131</v>
      </c>
      <c r="E57" s="17">
        <v>610</v>
      </c>
      <c r="F57" s="22">
        <f>14459-22-2420</f>
        <v>12017</v>
      </c>
    </row>
    <row r="58" spans="1:6" ht="47.25">
      <c r="A58" s="4" t="s">
        <v>153</v>
      </c>
      <c r="B58" s="18" t="s">
        <v>155</v>
      </c>
      <c r="C58" s="18" t="s">
        <v>112</v>
      </c>
      <c r="D58" s="18" t="s">
        <v>132</v>
      </c>
      <c r="E58" s="17"/>
      <c r="F58" s="22">
        <f>F59</f>
        <v>1000</v>
      </c>
    </row>
    <row r="59" spans="1:6" ht="15.75">
      <c r="A59" s="4" t="s">
        <v>80</v>
      </c>
      <c r="B59" s="18" t="s">
        <v>155</v>
      </c>
      <c r="C59" s="18" t="s">
        <v>112</v>
      </c>
      <c r="D59" s="18" t="s">
        <v>132</v>
      </c>
      <c r="E59" s="17">
        <v>610</v>
      </c>
      <c r="F59" s="22">
        <v>1000</v>
      </c>
    </row>
    <row r="60" spans="1:6" ht="47.25">
      <c r="A60" s="4" t="s">
        <v>220</v>
      </c>
      <c r="B60" s="18" t="s">
        <v>155</v>
      </c>
      <c r="C60" s="18" t="s">
        <v>112</v>
      </c>
      <c r="D60" s="18" t="s">
        <v>222</v>
      </c>
      <c r="E60" s="17"/>
      <c r="F60" s="22">
        <v>3232</v>
      </c>
    </row>
    <row r="61" spans="1:6" ht="15.75">
      <c r="A61" s="4" t="s">
        <v>80</v>
      </c>
      <c r="B61" s="18" t="s">
        <v>155</v>
      </c>
      <c r="C61" s="18" t="s">
        <v>112</v>
      </c>
      <c r="D61" s="18" t="s">
        <v>222</v>
      </c>
      <c r="E61" s="17">
        <v>610</v>
      </c>
      <c r="F61" s="22">
        <f>2498+734</f>
        <v>3232</v>
      </c>
    </row>
    <row r="62" spans="1:6" ht="31.5">
      <c r="A62" s="3" t="s">
        <v>84</v>
      </c>
      <c r="B62" s="18" t="s">
        <v>155</v>
      </c>
      <c r="C62" s="18" t="s">
        <v>112</v>
      </c>
      <c r="D62" s="18" t="s">
        <v>133</v>
      </c>
      <c r="E62" s="17"/>
      <c r="F62" s="22">
        <f>F63+F64+F65</f>
        <v>5684</v>
      </c>
    </row>
    <row r="63" spans="1:6" ht="31.5">
      <c r="A63" s="4" t="s">
        <v>82</v>
      </c>
      <c r="B63" s="18" t="s">
        <v>155</v>
      </c>
      <c r="C63" s="18" t="s">
        <v>112</v>
      </c>
      <c r="D63" s="18" t="s">
        <v>133</v>
      </c>
      <c r="E63" s="17">
        <v>110</v>
      </c>
      <c r="F63" s="22">
        <f>3225+1400+30-256+50+515</f>
        <v>4964</v>
      </c>
    </row>
    <row r="64" spans="1:6" ht="47.25">
      <c r="A64" s="4" t="s">
        <v>83</v>
      </c>
      <c r="B64" s="18" t="s">
        <v>155</v>
      </c>
      <c r="C64" s="18" t="s">
        <v>112</v>
      </c>
      <c r="D64" s="18" t="s">
        <v>133</v>
      </c>
      <c r="E64" s="17">
        <v>240</v>
      </c>
      <c r="F64" s="22">
        <f>790-21-50</f>
        <v>719</v>
      </c>
    </row>
    <row r="65" spans="1:6" ht="15.75">
      <c r="A65" s="4" t="s">
        <v>46</v>
      </c>
      <c r="B65" s="18" t="s">
        <v>155</v>
      </c>
      <c r="C65" s="18" t="s">
        <v>112</v>
      </c>
      <c r="D65" s="18" t="s">
        <v>133</v>
      </c>
      <c r="E65" s="17">
        <v>850</v>
      </c>
      <c r="F65" s="22">
        <v>1</v>
      </c>
    </row>
    <row r="66" spans="1:6" ht="31.5">
      <c r="A66" s="3" t="s">
        <v>81</v>
      </c>
      <c r="B66" s="18" t="s">
        <v>155</v>
      </c>
      <c r="C66" s="18" t="s">
        <v>112</v>
      </c>
      <c r="D66" s="18" t="s">
        <v>134</v>
      </c>
      <c r="E66" s="17"/>
      <c r="F66" s="22">
        <f>F67+F68+F69</f>
        <v>5644</v>
      </c>
    </row>
    <row r="67" spans="1:6" ht="31.5">
      <c r="A67" s="4" t="s">
        <v>82</v>
      </c>
      <c r="B67" s="18" t="s">
        <v>155</v>
      </c>
      <c r="C67" s="18" t="s">
        <v>112</v>
      </c>
      <c r="D67" s="18" t="s">
        <v>134</v>
      </c>
      <c r="E67" s="17">
        <v>110</v>
      </c>
      <c r="F67" s="22">
        <f>4537+1805+150-1512+156+50</f>
        <v>5186</v>
      </c>
    </row>
    <row r="68" spans="1:6" ht="47.25">
      <c r="A68" s="4" t="s">
        <v>83</v>
      </c>
      <c r="B68" s="18" t="s">
        <v>155</v>
      </c>
      <c r="C68" s="18" t="s">
        <v>112</v>
      </c>
      <c r="D68" s="18" t="s">
        <v>134</v>
      </c>
      <c r="E68" s="17">
        <v>240</v>
      </c>
      <c r="F68" s="22">
        <f>378-21+100-50+50</f>
        <v>457</v>
      </c>
    </row>
    <row r="69" spans="1:6" ht="15.75">
      <c r="A69" s="4" t="s">
        <v>46</v>
      </c>
      <c r="B69" s="18" t="s">
        <v>155</v>
      </c>
      <c r="C69" s="18" t="s">
        <v>112</v>
      </c>
      <c r="D69" s="18" t="s">
        <v>134</v>
      </c>
      <c r="E69" s="17">
        <v>850</v>
      </c>
      <c r="F69" s="22">
        <v>1</v>
      </c>
    </row>
    <row r="70" spans="1:6" ht="47.25">
      <c r="A70" s="4" t="s">
        <v>220</v>
      </c>
      <c r="B70" s="18" t="s">
        <v>155</v>
      </c>
      <c r="C70" s="18" t="s">
        <v>112</v>
      </c>
      <c r="D70" s="18" t="s">
        <v>222</v>
      </c>
      <c r="E70" s="17"/>
      <c r="F70" s="22">
        <f>F71</f>
        <v>1268</v>
      </c>
    </row>
    <row r="71" spans="1:6" ht="31.5">
      <c r="A71" s="4" t="s">
        <v>82</v>
      </c>
      <c r="B71" s="18" t="s">
        <v>155</v>
      </c>
      <c r="C71" s="18" t="s">
        <v>112</v>
      </c>
      <c r="D71" s="18" t="s">
        <v>222</v>
      </c>
      <c r="E71" s="17">
        <v>110</v>
      </c>
      <c r="F71" s="22">
        <f>930+338</f>
        <v>1268</v>
      </c>
    </row>
    <row r="72" spans="1:6" ht="31.5">
      <c r="A72" s="4" t="s">
        <v>152</v>
      </c>
      <c r="B72" s="18" t="s">
        <v>155</v>
      </c>
      <c r="C72" s="18" t="s">
        <v>112</v>
      </c>
      <c r="D72" s="18" t="s">
        <v>135</v>
      </c>
      <c r="E72" s="17"/>
      <c r="F72" s="22">
        <f>F73</f>
        <v>45</v>
      </c>
    </row>
    <row r="73" spans="1:6" ht="47.25">
      <c r="A73" s="4" t="s">
        <v>83</v>
      </c>
      <c r="B73" s="18" t="s">
        <v>155</v>
      </c>
      <c r="C73" s="18" t="s">
        <v>112</v>
      </c>
      <c r="D73" s="18" t="s">
        <v>135</v>
      </c>
      <c r="E73" s="17">
        <v>240</v>
      </c>
      <c r="F73" s="22">
        <v>45</v>
      </c>
    </row>
    <row r="74" spans="1:7" ht="47.25">
      <c r="A74" s="5" t="s">
        <v>115</v>
      </c>
      <c r="B74" s="18" t="s">
        <v>155</v>
      </c>
      <c r="C74" s="18" t="s">
        <v>112</v>
      </c>
      <c r="D74" s="18" t="s">
        <v>136</v>
      </c>
      <c r="E74" s="17"/>
      <c r="F74" s="22">
        <f>F75</f>
        <v>105</v>
      </c>
      <c r="G74" s="32"/>
    </row>
    <row r="75" spans="1:6" ht="31.5">
      <c r="A75" s="5" t="s">
        <v>86</v>
      </c>
      <c r="B75" s="18" t="s">
        <v>155</v>
      </c>
      <c r="C75" s="18" t="s">
        <v>112</v>
      </c>
      <c r="D75" s="18" t="s">
        <v>136</v>
      </c>
      <c r="E75" s="17">
        <v>310</v>
      </c>
      <c r="F75" s="22">
        <v>105</v>
      </c>
    </row>
    <row r="76" spans="1:6" ht="47.25">
      <c r="A76" s="5" t="s">
        <v>117</v>
      </c>
      <c r="B76" s="18" t="s">
        <v>155</v>
      </c>
      <c r="C76" s="18" t="s">
        <v>112</v>
      </c>
      <c r="D76" s="18" t="s">
        <v>137</v>
      </c>
      <c r="E76" s="17"/>
      <c r="F76" s="22">
        <f>F77</f>
        <v>120</v>
      </c>
    </row>
    <row r="77" spans="1:6" ht="31.5">
      <c r="A77" s="5" t="s">
        <v>85</v>
      </c>
      <c r="B77" s="18" t="s">
        <v>155</v>
      </c>
      <c r="C77" s="18" t="s">
        <v>112</v>
      </c>
      <c r="D77" s="18" t="s">
        <v>137</v>
      </c>
      <c r="E77" s="17">
        <v>320</v>
      </c>
      <c r="F77" s="22">
        <v>120</v>
      </c>
    </row>
    <row r="78" spans="1:6" ht="47.25">
      <c r="A78" s="5" t="s">
        <v>106</v>
      </c>
      <c r="B78" s="18" t="s">
        <v>155</v>
      </c>
      <c r="C78" s="18" t="s">
        <v>112</v>
      </c>
      <c r="D78" s="18" t="s">
        <v>138</v>
      </c>
      <c r="E78" s="17"/>
      <c r="F78" s="22">
        <f>F79</f>
        <v>120</v>
      </c>
    </row>
    <row r="79" spans="1:6" ht="31.5">
      <c r="A79" s="5" t="s">
        <v>86</v>
      </c>
      <c r="B79" s="18" t="s">
        <v>155</v>
      </c>
      <c r="C79" s="18" t="s">
        <v>112</v>
      </c>
      <c r="D79" s="18" t="s">
        <v>138</v>
      </c>
      <c r="E79" s="17">
        <v>310</v>
      </c>
      <c r="F79" s="22">
        <v>120</v>
      </c>
    </row>
    <row r="80" spans="1:6" ht="47.25">
      <c r="A80" s="5" t="s">
        <v>105</v>
      </c>
      <c r="B80" s="18" t="s">
        <v>155</v>
      </c>
      <c r="C80" s="18" t="s">
        <v>112</v>
      </c>
      <c r="D80" s="18" t="s">
        <v>139</v>
      </c>
      <c r="E80" s="17"/>
      <c r="F80" s="22">
        <f>F81</f>
        <v>192</v>
      </c>
    </row>
    <row r="81" spans="1:6" ht="31.5">
      <c r="A81" s="5" t="s">
        <v>86</v>
      </c>
      <c r="B81" s="18" t="s">
        <v>155</v>
      </c>
      <c r="C81" s="18" t="s">
        <v>112</v>
      </c>
      <c r="D81" s="18" t="s">
        <v>139</v>
      </c>
      <c r="E81" s="17">
        <v>310</v>
      </c>
      <c r="F81" s="22">
        <v>192</v>
      </c>
    </row>
    <row r="82" spans="1:6" ht="47.25">
      <c r="A82" s="5" t="s">
        <v>116</v>
      </c>
      <c r="B82" s="18" t="s">
        <v>155</v>
      </c>
      <c r="C82" s="18" t="s">
        <v>112</v>
      </c>
      <c r="D82" s="18" t="s">
        <v>140</v>
      </c>
      <c r="E82" s="17"/>
      <c r="F82" s="22">
        <f>F83</f>
        <v>30</v>
      </c>
    </row>
    <row r="83" spans="1:6" ht="31.5">
      <c r="A83" s="5" t="s">
        <v>85</v>
      </c>
      <c r="B83" s="18" t="s">
        <v>155</v>
      </c>
      <c r="C83" s="18" t="s">
        <v>112</v>
      </c>
      <c r="D83" s="18" t="s">
        <v>140</v>
      </c>
      <c r="E83" s="17">
        <v>320</v>
      </c>
      <c r="F83" s="22">
        <v>30</v>
      </c>
    </row>
    <row r="84" spans="1:7" ht="31.5">
      <c r="A84" s="5" t="s">
        <v>89</v>
      </c>
      <c r="B84" s="18" t="s">
        <v>155</v>
      </c>
      <c r="C84" s="18" t="s">
        <v>112</v>
      </c>
      <c r="D84" s="18" t="s">
        <v>141</v>
      </c>
      <c r="E84" s="17"/>
      <c r="F84" s="22">
        <f>F85</f>
        <v>224</v>
      </c>
      <c r="G84" s="32"/>
    </row>
    <row r="85" spans="1:6" ht="47.25">
      <c r="A85" s="4" t="s">
        <v>83</v>
      </c>
      <c r="B85" s="18" t="s">
        <v>155</v>
      </c>
      <c r="C85" s="18" t="s">
        <v>112</v>
      </c>
      <c r="D85" s="18" t="s">
        <v>141</v>
      </c>
      <c r="E85" s="17">
        <v>240</v>
      </c>
      <c r="F85" s="22">
        <v>224</v>
      </c>
    </row>
    <row r="86" spans="1:6" ht="31.5">
      <c r="A86" s="3" t="s">
        <v>90</v>
      </c>
      <c r="B86" s="18" t="s">
        <v>155</v>
      </c>
      <c r="C86" s="18" t="s">
        <v>112</v>
      </c>
      <c r="D86" s="18" t="s">
        <v>142</v>
      </c>
      <c r="E86" s="17"/>
      <c r="F86" s="22">
        <f>F87+F88+F89</f>
        <v>4579</v>
      </c>
    </row>
    <row r="87" spans="1:6" ht="31.5">
      <c r="A87" s="4" t="s">
        <v>82</v>
      </c>
      <c r="B87" s="18" t="s">
        <v>155</v>
      </c>
      <c r="C87" s="18" t="s">
        <v>112</v>
      </c>
      <c r="D87" s="18" t="s">
        <v>142</v>
      </c>
      <c r="E87" s="17">
        <v>110</v>
      </c>
      <c r="F87" s="22">
        <f>4171+60+30-1000</f>
        <v>3261</v>
      </c>
    </row>
    <row r="88" spans="1:6" ht="47.25">
      <c r="A88" s="4" t="s">
        <v>83</v>
      </c>
      <c r="B88" s="18" t="s">
        <v>155</v>
      </c>
      <c r="C88" s="18" t="s">
        <v>112</v>
      </c>
      <c r="D88" s="18" t="s">
        <v>142</v>
      </c>
      <c r="E88" s="17">
        <v>240</v>
      </c>
      <c r="F88" s="22">
        <v>1317</v>
      </c>
    </row>
    <row r="89" spans="1:6" ht="15.75">
      <c r="A89" s="4" t="s">
        <v>46</v>
      </c>
      <c r="B89" s="18" t="s">
        <v>155</v>
      </c>
      <c r="C89" s="18" t="s">
        <v>112</v>
      </c>
      <c r="D89" s="18" t="s">
        <v>142</v>
      </c>
      <c r="E89" s="17">
        <v>850</v>
      </c>
      <c r="F89" s="22">
        <v>1</v>
      </c>
    </row>
    <row r="90" spans="1:6" ht="94.5">
      <c r="A90" s="5" t="s">
        <v>91</v>
      </c>
      <c r="B90" s="18" t="s">
        <v>155</v>
      </c>
      <c r="C90" s="18" t="s">
        <v>112</v>
      </c>
      <c r="D90" s="18" t="s">
        <v>143</v>
      </c>
      <c r="E90" s="18"/>
      <c r="F90" s="22">
        <f>F91</f>
        <v>421</v>
      </c>
    </row>
    <row r="91" spans="1:6" ht="15.75">
      <c r="A91" s="17" t="s">
        <v>78</v>
      </c>
      <c r="B91" s="18" t="s">
        <v>155</v>
      </c>
      <c r="C91" s="18" t="s">
        <v>112</v>
      </c>
      <c r="D91" s="18" t="s">
        <v>143</v>
      </c>
      <c r="E91" s="28" t="s">
        <v>94</v>
      </c>
      <c r="F91" s="22">
        <v>421</v>
      </c>
    </row>
    <row r="92" spans="1:6" ht="31.5">
      <c r="A92" s="19" t="s">
        <v>40</v>
      </c>
      <c r="B92" s="23" t="s">
        <v>155</v>
      </c>
      <c r="C92" s="23" t="s">
        <v>41</v>
      </c>
      <c r="D92" s="20"/>
      <c r="E92" s="20"/>
      <c r="F92" s="29">
        <f>F93+F95+F99+F101+F103+F105+F107+F109+F112+F114</f>
        <v>60476</v>
      </c>
    </row>
    <row r="93" spans="1:6" ht="15.75">
      <c r="A93" s="5" t="s">
        <v>42</v>
      </c>
      <c r="B93" s="18" t="s">
        <v>155</v>
      </c>
      <c r="C93" s="18" t="s">
        <v>41</v>
      </c>
      <c r="D93" s="18">
        <v>1101</v>
      </c>
      <c r="E93" s="17"/>
      <c r="F93" s="22">
        <f>F94</f>
        <v>3834</v>
      </c>
    </row>
    <row r="94" spans="1:6" ht="31.5">
      <c r="A94" s="5" t="s">
        <v>43</v>
      </c>
      <c r="B94" s="18" t="s">
        <v>155</v>
      </c>
      <c r="C94" s="18" t="s">
        <v>41</v>
      </c>
      <c r="D94" s="18">
        <v>1101</v>
      </c>
      <c r="E94" s="17">
        <v>120</v>
      </c>
      <c r="F94" s="22">
        <f>2931+711+192</f>
        <v>3834</v>
      </c>
    </row>
    <row r="95" spans="1:6" ht="31.5">
      <c r="A95" s="5" t="s">
        <v>45</v>
      </c>
      <c r="B95" s="18" t="s">
        <v>155</v>
      </c>
      <c r="C95" s="18" t="s">
        <v>41</v>
      </c>
      <c r="D95" s="18">
        <v>1104</v>
      </c>
      <c r="E95" s="17"/>
      <c r="F95" s="22">
        <f>F96+F97+F98</f>
        <v>39315</v>
      </c>
    </row>
    <row r="96" spans="1:6" ht="31.5">
      <c r="A96" s="5" t="s">
        <v>43</v>
      </c>
      <c r="B96" s="18" t="s">
        <v>155</v>
      </c>
      <c r="C96" s="18" t="s">
        <v>41</v>
      </c>
      <c r="D96" s="18">
        <v>1104</v>
      </c>
      <c r="E96" s="17">
        <v>120</v>
      </c>
      <c r="F96" s="22">
        <f>30373+997+2000+110+40+112+1000</f>
        <v>34632</v>
      </c>
    </row>
    <row r="97" spans="1:6" ht="47.25">
      <c r="A97" s="5" t="s">
        <v>83</v>
      </c>
      <c r="B97" s="18" t="s">
        <v>155</v>
      </c>
      <c r="C97" s="18" t="s">
        <v>41</v>
      </c>
      <c r="D97" s="18">
        <v>1104</v>
      </c>
      <c r="E97" s="17">
        <v>240</v>
      </c>
      <c r="F97" s="22">
        <f>1413+420+1000+500+500-110-40+400</f>
        <v>4083</v>
      </c>
    </row>
    <row r="98" spans="1:6" ht="15.75">
      <c r="A98" s="5" t="s">
        <v>46</v>
      </c>
      <c r="B98" s="18" t="s">
        <v>155</v>
      </c>
      <c r="C98" s="18" t="s">
        <v>41</v>
      </c>
      <c r="D98" s="18">
        <v>1104</v>
      </c>
      <c r="E98" s="17">
        <v>850</v>
      </c>
      <c r="F98" s="22">
        <f>400+200</f>
        <v>600</v>
      </c>
    </row>
    <row r="99" spans="1:6" ht="47.25">
      <c r="A99" s="5" t="s">
        <v>76</v>
      </c>
      <c r="B99" s="18" t="s">
        <v>155</v>
      </c>
      <c r="C99" s="18" t="s">
        <v>41</v>
      </c>
      <c r="D99" s="18">
        <v>4201</v>
      </c>
      <c r="E99" s="17"/>
      <c r="F99" s="22">
        <f>F100</f>
        <v>663</v>
      </c>
    </row>
    <row r="100" spans="1:6" ht="15.75">
      <c r="A100" s="5" t="s">
        <v>78</v>
      </c>
      <c r="B100" s="18" t="s">
        <v>155</v>
      </c>
      <c r="C100" s="18" t="s">
        <v>41</v>
      </c>
      <c r="D100" s="18">
        <v>4201</v>
      </c>
      <c r="E100" s="17">
        <v>540</v>
      </c>
      <c r="F100" s="22">
        <v>663</v>
      </c>
    </row>
    <row r="101" spans="1:6" ht="110.25">
      <c r="A101" s="3" t="s">
        <v>47</v>
      </c>
      <c r="B101" s="18" t="s">
        <v>155</v>
      </c>
      <c r="C101" s="18" t="s">
        <v>41</v>
      </c>
      <c r="D101" s="18">
        <v>4202</v>
      </c>
      <c r="E101" s="17"/>
      <c r="F101" s="22">
        <f>F102</f>
        <v>446</v>
      </c>
    </row>
    <row r="102" spans="1:6" ht="15.75">
      <c r="A102" s="5" t="s">
        <v>78</v>
      </c>
      <c r="B102" s="18" t="s">
        <v>155</v>
      </c>
      <c r="C102" s="18" t="s">
        <v>41</v>
      </c>
      <c r="D102" s="18">
        <v>4202</v>
      </c>
      <c r="E102" s="17">
        <v>540</v>
      </c>
      <c r="F102" s="22">
        <v>446</v>
      </c>
    </row>
    <row r="103" spans="1:6" ht="110.25">
      <c r="A103" s="5" t="s">
        <v>48</v>
      </c>
      <c r="B103" s="18" t="s">
        <v>155</v>
      </c>
      <c r="C103" s="18" t="s">
        <v>41</v>
      </c>
      <c r="D103" s="18">
        <v>4203</v>
      </c>
      <c r="E103" s="17"/>
      <c r="F103" s="22">
        <f>F104</f>
        <v>165</v>
      </c>
    </row>
    <row r="104" spans="1:6" ht="15.75">
      <c r="A104" s="5" t="s">
        <v>78</v>
      </c>
      <c r="B104" s="18" t="s">
        <v>155</v>
      </c>
      <c r="C104" s="18" t="s">
        <v>41</v>
      </c>
      <c r="D104" s="18">
        <v>4203</v>
      </c>
      <c r="E104" s="17">
        <v>540</v>
      </c>
      <c r="F104" s="22">
        <v>165</v>
      </c>
    </row>
    <row r="105" spans="1:6" ht="338.25" customHeight="1">
      <c r="A105" s="25" t="s">
        <v>49</v>
      </c>
      <c r="B105" s="18" t="s">
        <v>155</v>
      </c>
      <c r="C105" s="18" t="s">
        <v>41</v>
      </c>
      <c r="D105" s="18">
        <v>4204</v>
      </c>
      <c r="E105" s="17"/>
      <c r="F105" s="22">
        <f>F106</f>
        <v>179</v>
      </c>
    </row>
    <row r="106" spans="1:6" ht="15.75">
      <c r="A106" s="5" t="s">
        <v>78</v>
      </c>
      <c r="B106" s="18" t="s">
        <v>155</v>
      </c>
      <c r="C106" s="18" t="s">
        <v>41</v>
      </c>
      <c r="D106" s="18">
        <v>4204</v>
      </c>
      <c r="E106" s="17">
        <v>540</v>
      </c>
      <c r="F106" s="22">
        <v>179</v>
      </c>
    </row>
    <row r="107" spans="1:6" ht="78.75">
      <c r="A107" s="5" t="s">
        <v>77</v>
      </c>
      <c r="B107" s="18" t="s">
        <v>155</v>
      </c>
      <c r="C107" s="18" t="s">
        <v>41</v>
      </c>
      <c r="D107" s="18" t="s">
        <v>144</v>
      </c>
      <c r="E107" s="17"/>
      <c r="F107" s="22">
        <f>F108</f>
        <v>4</v>
      </c>
    </row>
    <row r="108" spans="1:6" ht="47.25">
      <c r="A108" s="5" t="s">
        <v>83</v>
      </c>
      <c r="B108" s="18" t="s">
        <v>155</v>
      </c>
      <c r="C108" s="18" t="s">
        <v>41</v>
      </c>
      <c r="D108" s="18" t="s">
        <v>144</v>
      </c>
      <c r="E108" s="17">
        <v>240</v>
      </c>
      <c r="F108" s="22">
        <v>4</v>
      </c>
    </row>
    <row r="109" spans="1:6" ht="47.25">
      <c r="A109" s="5" t="s">
        <v>62</v>
      </c>
      <c r="B109" s="18" t="s">
        <v>155</v>
      </c>
      <c r="C109" s="18" t="s">
        <v>41</v>
      </c>
      <c r="D109" s="18" t="s">
        <v>145</v>
      </c>
      <c r="E109" s="17"/>
      <c r="F109" s="22">
        <f>F110+F111</f>
        <v>993</v>
      </c>
    </row>
    <row r="110" spans="1:6" ht="31.5">
      <c r="A110" s="5" t="s">
        <v>43</v>
      </c>
      <c r="B110" s="18" t="s">
        <v>155</v>
      </c>
      <c r="C110" s="18" t="s">
        <v>41</v>
      </c>
      <c r="D110" s="18" t="s">
        <v>145</v>
      </c>
      <c r="E110" s="17">
        <v>120</v>
      </c>
      <c r="F110" s="22">
        <f>908+62+8</f>
        <v>978</v>
      </c>
    </row>
    <row r="111" spans="1:6" ht="47.25">
      <c r="A111" s="5" t="s">
        <v>83</v>
      </c>
      <c r="B111" s="18" t="s">
        <v>155</v>
      </c>
      <c r="C111" s="18" t="s">
        <v>41</v>
      </c>
      <c r="D111" s="18" t="s">
        <v>145</v>
      </c>
      <c r="E111" s="17">
        <v>240</v>
      </c>
      <c r="F111" s="22">
        <f>23-8</f>
        <v>15</v>
      </c>
    </row>
    <row r="112" spans="1:6" ht="15.75">
      <c r="A112" s="5" t="s">
        <v>42</v>
      </c>
      <c r="B112" s="18" t="s">
        <v>155</v>
      </c>
      <c r="C112" s="18" t="s">
        <v>41</v>
      </c>
      <c r="D112" s="18">
        <v>1101</v>
      </c>
      <c r="E112" s="17"/>
      <c r="F112" s="22">
        <f>F113</f>
        <v>1951</v>
      </c>
    </row>
    <row r="113" spans="1:6" ht="15.75">
      <c r="A113" s="17" t="s">
        <v>88</v>
      </c>
      <c r="B113" s="18" t="s">
        <v>155</v>
      </c>
      <c r="C113" s="18" t="s">
        <v>41</v>
      </c>
      <c r="D113" s="18">
        <v>1101</v>
      </c>
      <c r="E113" s="17">
        <v>360</v>
      </c>
      <c r="F113" s="22">
        <v>1951</v>
      </c>
    </row>
    <row r="114" spans="1:6" ht="31.5">
      <c r="A114" s="5" t="s">
        <v>45</v>
      </c>
      <c r="B114" s="18" t="s">
        <v>155</v>
      </c>
      <c r="C114" s="18" t="s">
        <v>41</v>
      </c>
      <c r="D114" s="18">
        <v>1104</v>
      </c>
      <c r="E114" s="17"/>
      <c r="F114" s="22">
        <f>F115</f>
        <v>12926</v>
      </c>
    </row>
    <row r="115" spans="1:6" ht="15.75">
      <c r="A115" s="17" t="s">
        <v>88</v>
      </c>
      <c r="B115" s="18" t="s">
        <v>155</v>
      </c>
      <c r="C115" s="18" t="s">
        <v>41</v>
      </c>
      <c r="D115" s="18">
        <v>1104</v>
      </c>
      <c r="E115" s="17">
        <v>360</v>
      </c>
      <c r="F115" s="22">
        <v>12926</v>
      </c>
    </row>
    <row r="116" spans="1:6" ht="15.75">
      <c r="A116" s="20" t="s">
        <v>51</v>
      </c>
      <c r="B116" s="30">
        <v>98</v>
      </c>
      <c r="C116" s="30"/>
      <c r="D116" s="20"/>
      <c r="E116" s="20"/>
      <c r="F116" s="29">
        <f>F117</f>
        <v>250</v>
      </c>
    </row>
    <row r="117" spans="1:6" ht="31.5">
      <c r="A117" s="5" t="s">
        <v>53</v>
      </c>
      <c r="B117" s="31">
        <v>98</v>
      </c>
      <c r="C117" s="31">
        <v>9</v>
      </c>
      <c r="D117" s="18"/>
      <c r="E117" s="17"/>
      <c r="F117" s="26">
        <f>F118+F121+F123</f>
        <v>250</v>
      </c>
    </row>
    <row r="118" spans="1:8" ht="31.5">
      <c r="A118" s="5" t="s">
        <v>45</v>
      </c>
      <c r="B118" s="18" t="s">
        <v>146</v>
      </c>
      <c r="C118" s="18" t="s">
        <v>147</v>
      </c>
      <c r="D118" s="18" t="s">
        <v>148</v>
      </c>
      <c r="E118" s="13"/>
      <c r="F118" s="15">
        <f>F119+F120</f>
        <v>9</v>
      </c>
      <c r="G118" s="33"/>
      <c r="H118" s="78"/>
    </row>
    <row r="119" spans="1:8" ht="47.25">
      <c r="A119" s="5" t="s">
        <v>83</v>
      </c>
      <c r="B119" s="18" t="s">
        <v>146</v>
      </c>
      <c r="C119" s="18" t="s">
        <v>147</v>
      </c>
      <c r="D119" s="18" t="s">
        <v>148</v>
      </c>
      <c r="E119" s="27">
        <v>240</v>
      </c>
      <c r="F119" s="15">
        <v>8</v>
      </c>
      <c r="G119" s="33"/>
      <c r="H119" s="78"/>
    </row>
    <row r="120" spans="1:8" ht="15.75">
      <c r="A120" s="5" t="s">
        <v>46</v>
      </c>
      <c r="B120" s="18" t="s">
        <v>146</v>
      </c>
      <c r="C120" s="18" t="s">
        <v>147</v>
      </c>
      <c r="D120" s="18">
        <v>1104</v>
      </c>
      <c r="E120" s="27">
        <v>850</v>
      </c>
      <c r="F120" s="15">
        <v>1</v>
      </c>
      <c r="G120" s="33"/>
      <c r="H120" s="78"/>
    </row>
    <row r="121" spans="1:6" ht="15.75">
      <c r="A121" s="5" t="s">
        <v>55</v>
      </c>
      <c r="B121" s="18" t="s">
        <v>146</v>
      </c>
      <c r="C121" s="18" t="s">
        <v>147</v>
      </c>
      <c r="D121" s="18" t="s">
        <v>149</v>
      </c>
      <c r="E121" s="17"/>
      <c r="F121" s="22">
        <f>F122</f>
        <v>175</v>
      </c>
    </row>
    <row r="122" spans="1:6" ht="15.75">
      <c r="A122" s="5" t="s">
        <v>57</v>
      </c>
      <c r="B122" s="18" t="s">
        <v>146</v>
      </c>
      <c r="C122" s="18" t="s">
        <v>147</v>
      </c>
      <c r="D122" s="18" t="s">
        <v>149</v>
      </c>
      <c r="E122" s="17">
        <v>870</v>
      </c>
      <c r="F122" s="22">
        <f>440-265</f>
        <v>175</v>
      </c>
    </row>
    <row r="123" spans="1:6" ht="31.5">
      <c r="A123" s="5" t="s">
        <v>92</v>
      </c>
      <c r="B123" s="18" t="s">
        <v>146</v>
      </c>
      <c r="C123" s="18" t="s">
        <v>147</v>
      </c>
      <c r="D123" s="18">
        <v>4209</v>
      </c>
      <c r="E123" s="17"/>
      <c r="F123" s="22">
        <f>F124</f>
        <v>66</v>
      </c>
    </row>
    <row r="124" spans="1:6" ht="15.75">
      <c r="A124" s="5" t="s">
        <v>78</v>
      </c>
      <c r="B124" s="18" t="s">
        <v>146</v>
      </c>
      <c r="C124" s="18" t="s">
        <v>147</v>
      </c>
      <c r="D124" s="18">
        <v>4209</v>
      </c>
      <c r="E124" s="17">
        <v>540</v>
      </c>
      <c r="F124" s="22">
        <v>66</v>
      </c>
    </row>
    <row r="125" spans="1:8" ht="15.75">
      <c r="A125" s="20" t="s">
        <v>95</v>
      </c>
      <c r="B125" s="20"/>
      <c r="C125" s="20"/>
      <c r="D125" s="20"/>
      <c r="E125" s="20"/>
      <c r="F125" s="29">
        <f>F12+F26+F49+F92+F116</f>
        <v>122432</v>
      </c>
      <c r="H125" s="32"/>
    </row>
    <row r="126" ht="15.75">
      <c r="F126" s="32"/>
    </row>
    <row r="127" ht="15.75">
      <c r="F127" s="32"/>
    </row>
  </sheetData>
  <sheetProtection/>
  <mergeCells count="7">
    <mergeCell ref="D5:F5"/>
    <mergeCell ref="A7:F7"/>
    <mergeCell ref="B9:D9"/>
    <mergeCell ref="E1:F1"/>
    <mergeCell ref="C2:F2"/>
    <mergeCell ref="D3:F3"/>
    <mergeCell ref="D4:F4"/>
  </mergeCells>
  <printOptions/>
  <pageMargins left="0.75" right="0.44" top="0.29" bottom="0.35" header="0.21" footer="0.33"/>
  <pageSetup horizontalDpi="600" verticalDpi="600" orientation="portrait" paperSize="9" scale="97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7">
      <selection activeCell="K8" sqref="K8"/>
    </sheetView>
  </sheetViews>
  <sheetFormatPr defaultColWidth="9.140625" defaultRowHeight="12.75"/>
  <cols>
    <col min="1" max="1" width="8.00390625" style="46" customWidth="1"/>
    <col min="2" max="2" width="10.28125" style="46" customWidth="1"/>
    <col min="3" max="3" width="60.57421875" style="46" customWidth="1"/>
    <col min="4" max="4" width="13.28125" style="46" customWidth="1"/>
    <col min="5" max="16384" width="9.140625" style="46" customWidth="1"/>
  </cols>
  <sheetData>
    <row r="1" spans="1:4" ht="84" customHeight="1">
      <c r="A1" s="45"/>
      <c r="B1" s="45"/>
      <c r="C1" s="83" t="s">
        <v>235</v>
      </c>
      <c r="D1" s="83"/>
    </row>
    <row r="2" spans="1:4" ht="45.75" customHeight="1">
      <c r="A2" s="84" t="s">
        <v>210</v>
      </c>
      <c r="B2" s="84"/>
      <c r="C2" s="84"/>
      <c r="D2" s="84"/>
    </row>
    <row r="3" spans="1:4" ht="12.75" customHeight="1">
      <c r="A3" s="47"/>
      <c r="B3" s="47"/>
      <c r="C3" s="47"/>
      <c r="D3" s="48" t="s">
        <v>211</v>
      </c>
    </row>
    <row r="4" spans="1:6" ht="31.5" customHeight="1">
      <c r="A4" s="49" t="s">
        <v>4</v>
      </c>
      <c r="B4" s="49" t="s">
        <v>5</v>
      </c>
      <c r="C4" s="49" t="s">
        <v>197</v>
      </c>
      <c r="D4" s="49" t="s">
        <v>1</v>
      </c>
      <c r="E4" s="50"/>
      <c r="F4" s="50"/>
    </row>
    <row r="5" spans="1:6" ht="12.75" customHeight="1">
      <c r="A5" s="51">
        <v>1</v>
      </c>
      <c r="B5" s="51">
        <v>2</v>
      </c>
      <c r="C5" s="51">
        <v>3</v>
      </c>
      <c r="D5" s="51">
        <v>4</v>
      </c>
      <c r="E5" s="50"/>
      <c r="F5" s="50"/>
    </row>
    <row r="6" spans="1:6" ht="16.5" customHeight="1">
      <c r="A6" s="52">
        <v>1</v>
      </c>
      <c r="B6" s="52">
        <v>0</v>
      </c>
      <c r="C6" s="53" t="s">
        <v>6</v>
      </c>
      <c r="D6" s="54">
        <f>D7+D9+D10+D11+D8</f>
        <v>46573</v>
      </c>
      <c r="E6" s="50"/>
      <c r="F6" s="50"/>
    </row>
    <row r="7" spans="1:6" ht="34.5" customHeight="1">
      <c r="A7" s="55">
        <v>1</v>
      </c>
      <c r="B7" s="55">
        <v>2</v>
      </c>
      <c r="C7" s="1" t="s">
        <v>7</v>
      </c>
      <c r="D7" s="56">
        <f>2931+711+192</f>
        <v>3834</v>
      </c>
      <c r="E7" s="50"/>
      <c r="F7" s="50"/>
    </row>
    <row r="8" spans="1:6" ht="57.75" customHeight="1">
      <c r="A8" s="55">
        <v>1</v>
      </c>
      <c r="B8" s="55">
        <v>3</v>
      </c>
      <c r="C8" s="57" t="s">
        <v>8</v>
      </c>
      <c r="D8" s="56">
        <f>9+66</f>
        <v>75</v>
      </c>
      <c r="E8" s="50"/>
      <c r="F8" s="50"/>
    </row>
    <row r="9" spans="1:6" ht="48.75" customHeight="1">
      <c r="A9" s="55">
        <v>1</v>
      </c>
      <c r="B9" s="55">
        <v>4</v>
      </c>
      <c r="C9" s="2" t="s">
        <v>9</v>
      </c>
      <c r="D9" s="56">
        <f>34046+4+997+2420-66+1000+500+500-345+112+1600</f>
        <v>40768</v>
      </c>
      <c r="E9" s="50"/>
      <c r="F9" s="50"/>
    </row>
    <row r="10" spans="1:6" ht="22.5" customHeight="1">
      <c r="A10" s="55">
        <v>1</v>
      </c>
      <c r="B10" s="55">
        <v>11</v>
      </c>
      <c r="C10" s="1" t="s">
        <v>10</v>
      </c>
      <c r="D10" s="56">
        <f>440-265</f>
        <v>175</v>
      </c>
      <c r="E10" s="50"/>
      <c r="F10" s="50"/>
    </row>
    <row r="11" spans="1:6" ht="22.5" customHeight="1">
      <c r="A11" s="55">
        <v>1</v>
      </c>
      <c r="B11" s="55">
        <v>13</v>
      </c>
      <c r="C11" s="1" t="s">
        <v>11</v>
      </c>
      <c r="D11" s="56">
        <f>754+544+345+90+100-112</f>
        <v>1721</v>
      </c>
      <c r="E11" s="50"/>
      <c r="F11" s="50"/>
    </row>
    <row r="12" spans="1:6" ht="24.75" customHeight="1">
      <c r="A12" s="52">
        <v>2</v>
      </c>
      <c r="B12" s="52">
        <v>0</v>
      </c>
      <c r="C12" s="53" t="s">
        <v>12</v>
      </c>
      <c r="D12" s="54">
        <f>D13</f>
        <v>993</v>
      </c>
      <c r="E12" s="50"/>
      <c r="F12" s="50"/>
    </row>
    <row r="13" spans="1:6" ht="28.5" customHeight="1">
      <c r="A13" s="55">
        <v>2</v>
      </c>
      <c r="B13" s="55">
        <v>3</v>
      </c>
      <c r="C13" s="58" t="s">
        <v>13</v>
      </c>
      <c r="D13" s="56">
        <v>993</v>
      </c>
      <c r="E13" s="50"/>
      <c r="F13" s="50"/>
    </row>
    <row r="14" spans="1:6" ht="32.25" customHeight="1">
      <c r="A14" s="59">
        <v>3</v>
      </c>
      <c r="B14" s="59">
        <v>0</v>
      </c>
      <c r="C14" s="60" t="s">
        <v>14</v>
      </c>
      <c r="D14" s="61">
        <f>D15+D16</f>
        <v>1295</v>
      </c>
      <c r="E14" s="50"/>
      <c r="F14" s="62"/>
    </row>
    <row r="15" spans="1:6" ht="24" customHeight="1">
      <c r="A15" s="63">
        <v>3</v>
      </c>
      <c r="B15" s="63">
        <v>10</v>
      </c>
      <c r="C15" s="64" t="s">
        <v>15</v>
      </c>
      <c r="D15" s="65">
        <f>550+345</f>
        <v>895</v>
      </c>
      <c r="E15" s="50"/>
      <c r="F15" s="62"/>
    </row>
    <row r="16" spans="1:6" ht="34.5" customHeight="1">
      <c r="A16" s="63">
        <v>3</v>
      </c>
      <c r="B16" s="63">
        <v>14</v>
      </c>
      <c r="C16" s="64" t="s">
        <v>67</v>
      </c>
      <c r="D16" s="65">
        <v>400</v>
      </c>
      <c r="E16" s="50"/>
      <c r="F16" s="50"/>
    </row>
    <row r="17" spans="1:6" ht="24.75" customHeight="1">
      <c r="A17" s="59">
        <v>4</v>
      </c>
      <c r="B17" s="59"/>
      <c r="C17" s="60" t="s">
        <v>16</v>
      </c>
      <c r="D17" s="61">
        <f>D18</f>
        <v>10042</v>
      </c>
      <c r="E17" s="50"/>
      <c r="F17" s="50"/>
    </row>
    <row r="18" spans="1:6" ht="19.5" customHeight="1">
      <c r="A18" s="63">
        <v>4</v>
      </c>
      <c r="B18" s="63">
        <v>9</v>
      </c>
      <c r="C18" s="64" t="s">
        <v>17</v>
      </c>
      <c r="D18" s="65">
        <f>5518+2512+2012</f>
        <v>10042</v>
      </c>
      <c r="E18" s="50"/>
      <c r="F18" s="50"/>
    </row>
    <row r="19" spans="1:6" ht="24.75" customHeight="1">
      <c r="A19" s="52">
        <v>5</v>
      </c>
      <c r="B19" s="52">
        <v>0</v>
      </c>
      <c r="C19" s="53" t="s">
        <v>18</v>
      </c>
      <c r="D19" s="54">
        <f>D21+D22+D20</f>
        <v>13544</v>
      </c>
      <c r="E19" s="50"/>
      <c r="F19" s="50"/>
    </row>
    <row r="20" spans="1:6" ht="24.75" customHeight="1">
      <c r="A20" s="75">
        <v>5</v>
      </c>
      <c r="B20" s="75">
        <v>1</v>
      </c>
      <c r="C20" s="76" t="s">
        <v>227</v>
      </c>
      <c r="D20" s="67">
        <v>265</v>
      </c>
      <c r="E20" s="50"/>
      <c r="F20" s="50"/>
    </row>
    <row r="21" spans="1:7" ht="15.75" customHeight="1">
      <c r="A21" s="55">
        <v>5</v>
      </c>
      <c r="B21" s="55">
        <v>2</v>
      </c>
      <c r="C21" s="1" t="s">
        <v>19</v>
      </c>
      <c r="D21" s="56">
        <f>1000+55+53+3+599+349</f>
        <v>2059</v>
      </c>
      <c r="E21" s="50"/>
      <c r="F21" s="50"/>
      <c r="G21" s="66"/>
    </row>
    <row r="22" spans="1:7" ht="15.75" customHeight="1">
      <c r="A22" s="55">
        <v>5</v>
      </c>
      <c r="B22" s="55">
        <v>3</v>
      </c>
      <c r="C22" s="1" t="s">
        <v>20</v>
      </c>
      <c r="D22" s="56">
        <f>692+2123-1000+2305+4500+1200+1400</f>
        <v>11220</v>
      </c>
      <c r="E22" s="62"/>
      <c r="F22" s="62"/>
      <c r="G22" s="66"/>
    </row>
    <row r="23" spans="1:6" ht="15.75" customHeight="1">
      <c r="A23" s="52">
        <v>7</v>
      </c>
      <c r="B23" s="52">
        <v>0</v>
      </c>
      <c r="C23" s="53" t="s">
        <v>21</v>
      </c>
      <c r="D23" s="54">
        <f>D24</f>
        <v>252</v>
      </c>
      <c r="E23" s="50"/>
      <c r="F23" s="50"/>
    </row>
    <row r="24" spans="1:6" ht="18.75" customHeight="1">
      <c r="A24" s="55">
        <v>7</v>
      </c>
      <c r="B24" s="55">
        <v>7</v>
      </c>
      <c r="C24" s="1" t="s">
        <v>22</v>
      </c>
      <c r="D24" s="56">
        <f>252</f>
        <v>252</v>
      </c>
      <c r="E24" s="50"/>
      <c r="F24" s="50"/>
    </row>
    <row r="25" spans="1:6" ht="15" customHeight="1">
      <c r="A25" s="52">
        <v>8</v>
      </c>
      <c r="B25" s="52">
        <v>0</v>
      </c>
      <c r="C25" s="53" t="s">
        <v>212</v>
      </c>
      <c r="D25" s="54">
        <f>D26</f>
        <v>28954</v>
      </c>
      <c r="E25" s="50"/>
      <c r="F25" s="50"/>
    </row>
    <row r="26" spans="1:6" ht="21" customHeight="1">
      <c r="A26" s="55">
        <v>8</v>
      </c>
      <c r="B26" s="55">
        <v>1</v>
      </c>
      <c r="C26" s="1" t="s">
        <v>23</v>
      </c>
      <c r="D26" s="56">
        <f>14459+6871+5446+45+1000-1512-2420+4500+50+515</f>
        <v>28954</v>
      </c>
      <c r="E26" s="50"/>
      <c r="F26" s="50"/>
    </row>
    <row r="27" spans="1:7" ht="19.5" customHeight="1">
      <c r="A27" s="52">
        <v>10</v>
      </c>
      <c r="B27" s="52">
        <v>0</v>
      </c>
      <c r="C27" s="53" t="s">
        <v>24</v>
      </c>
      <c r="D27" s="54">
        <f>D29+D30+D28</f>
        <v>15555</v>
      </c>
      <c r="E27" s="50"/>
      <c r="F27" s="50"/>
      <c r="G27" s="66"/>
    </row>
    <row r="28" spans="1:7" ht="19.5" customHeight="1">
      <c r="A28" s="75">
        <v>10</v>
      </c>
      <c r="B28" s="75">
        <v>1</v>
      </c>
      <c r="C28" s="76" t="s">
        <v>223</v>
      </c>
      <c r="D28" s="67">
        <v>111</v>
      </c>
      <c r="E28" s="50"/>
      <c r="F28" s="50"/>
      <c r="G28" s="66"/>
    </row>
    <row r="29" spans="1:6" ht="18" customHeight="1">
      <c r="A29" s="55">
        <v>10</v>
      </c>
      <c r="B29" s="55">
        <v>3</v>
      </c>
      <c r="C29" s="1" t="s">
        <v>25</v>
      </c>
      <c r="D29" s="56">
        <f>537+30</f>
        <v>567</v>
      </c>
      <c r="E29" s="50"/>
      <c r="F29" s="50"/>
    </row>
    <row r="30" spans="1:6" ht="18" customHeight="1">
      <c r="A30" s="55">
        <v>10</v>
      </c>
      <c r="B30" s="55">
        <v>6</v>
      </c>
      <c r="C30" s="1" t="s">
        <v>213</v>
      </c>
      <c r="D30" s="56">
        <v>14877</v>
      </c>
      <c r="E30" s="50"/>
      <c r="F30" s="50"/>
    </row>
    <row r="31" spans="1:7" ht="24.75" customHeight="1">
      <c r="A31" s="52">
        <v>11</v>
      </c>
      <c r="B31" s="52">
        <v>0</v>
      </c>
      <c r="C31" s="53" t="s">
        <v>26</v>
      </c>
      <c r="D31" s="54">
        <f>D32+D33</f>
        <v>5224</v>
      </c>
      <c r="E31" s="50"/>
      <c r="F31" s="50"/>
      <c r="G31" s="66"/>
    </row>
    <row r="32" spans="1:7" ht="15" customHeight="1">
      <c r="A32" s="55">
        <v>11</v>
      </c>
      <c r="B32" s="55">
        <v>1</v>
      </c>
      <c r="C32" s="1" t="s">
        <v>214</v>
      </c>
      <c r="D32" s="67">
        <f>6224-421-1000</f>
        <v>4803</v>
      </c>
      <c r="E32" s="50"/>
      <c r="F32" s="50"/>
      <c r="G32" s="66"/>
    </row>
    <row r="33" spans="1:6" ht="15" customHeight="1">
      <c r="A33" s="55">
        <v>11</v>
      </c>
      <c r="B33" s="55">
        <v>2</v>
      </c>
      <c r="C33" s="1" t="s">
        <v>27</v>
      </c>
      <c r="D33" s="56">
        <v>421</v>
      </c>
      <c r="E33" s="50"/>
      <c r="F33" s="50"/>
    </row>
    <row r="34" spans="1:6" ht="17.25" customHeight="1">
      <c r="A34" s="68" t="s">
        <v>215</v>
      </c>
      <c r="B34" s="69"/>
      <c r="C34" s="69"/>
      <c r="D34" s="70">
        <f>D6+D12+D14+D19+D23+D25+D27+D31+D17</f>
        <v>122432</v>
      </c>
      <c r="E34" s="50"/>
      <c r="F34" s="71"/>
    </row>
    <row r="35" spans="1:6" ht="12.75" customHeight="1">
      <c r="A35" s="72"/>
      <c r="B35" s="72"/>
      <c r="C35" s="72"/>
      <c r="D35" s="72"/>
      <c r="E35" s="50"/>
      <c r="F35" s="50"/>
    </row>
    <row r="36" spans="1:6" ht="12.75" customHeight="1">
      <c r="A36" s="72"/>
      <c r="B36" s="72"/>
      <c r="C36" s="72"/>
      <c r="D36" s="72"/>
      <c r="E36" s="50"/>
      <c r="F36" s="50"/>
    </row>
    <row r="37" spans="1:6" ht="12.75" customHeight="1">
      <c r="A37" s="72"/>
      <c r="B37" s="72"/>
      <c r="C37" s="72"/>
      <c r="D37" s="73"/>
      <c r="E37" s="74"/>
      <c r="F37" s="50"/>
    </row>
    <row r="38" spans="5:6" ht="12.75">
      <c r="E38" s="50"/>
      <c r="F38" s="50"/>
    </row>
    <row r="39" spans="5:6" ht="12.75">
      <c r="E39" s="50"/>
      <c r="F39" s="50"/>
    </row>
    <row r="40" spans="5:6" ht="12.75">
      <c r="E40" s="50"/>
      <c r="F40" s="50"/>
    </row>
    <row r="41" spans="5:6" ht="12.75">
      <c r="E41" s="50"/>
      <c r="F41" s="50"/>
    </row>
  </sheetData>
  <sheetProtection/>
  <mergeCells count="2">
    <mergeCell ref="C1:D1"/>
    <mergeCell ref="A2:D2"/>
  </mergeCells>
  <printOptions/>
  <pageMargins left="0.75" right="0.62" top="0.22" bottom="0.25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15">
      <c r="A1" s="88" t="s">
        <v>195</v>
      </c>
      <c r="B1" s="88"/>
    </row>
    <row r="2" spans="1:2" ht="15">
      <c r="A2" s="88" t="s">
        <v>150</v>
      </c>
      <c r="B2" s="88"/>
    </row>
    <row r="3" spans="1:2" ht="15">
      <c r="A3" s="88" t="s">
        <v>3</v>
      </c>
      <c r="B3" s="88"/>
    </row>
    <row r="4" spans="1:2" ht="15">
      <c r="A4" s="88" t="s">
        <v>2</v>
      </c>
      <c r="B4" s="88"/>
    </row>
    <row r="5" spans="1:2" ht="15">
      <c r="A5" s="85" t="s">
        <v>234</v>
      </c>
      <c r="B5" s="85"/>
    </row>
    <row r="9" spans="1:9" ht="38.25" customHeight="1">
      <c r="A9" s="86" t="s">
        <v>196</v>
      </c>
      <c r="B9" s="86"/>
      <c r="D9" s="87"/>
      <c r="E9" s="87"/>
      <c r="F9" s="87"/>
      <c r="G9" s="87"/>
      <c r="H9" s="87"/>
      <c r="I9" s="87"/>
    </row>
    <row r="10" spans="1:2" ht="15.75">
      <c r="A10" s="34"/>
      <c r="B10" s="35" t="s">
        <v>0</v>
      </c>
    </row>
    <row r="11" spans="1:2" ht="39" customHeight="1">
      <c r="A11" s="36" t="s">
        <v>197</v>
      </c>
      <c r="B11" s="37" t="s">
        <v>1</v>
      </c>
    </row>
    <row r="12" spans="1:2" ht="15">
      <c r="A12" s="36">
        <v>1</v>
      </c>
      <c r="B12" s="37">
        <v>2</v>
      </c>
    </row>
    <row r="13" spans="1:2" ht="31.5">
      <c r="A13" s="38" t="s">
        <v>198</v>
      </c>
      <c r="B13" s="39">
        <f>B14</f>
        <v>9708</v>
      </c>
    </row>
    <row r="14" spans="1:2" ht="39" customHeight="1">
      <c r="A14" s="40" t="s">
        <v>199</v>
      </c>
      <c r="B14" s="41">
        <f>B15+B19</f>
        <v>9708</v>
      </c>
    </row>
    <row r="15" spans="1:2" ht="32.25" customHeight="1">
      <c r="A15" s="42" t="s">
        <v>200</v>
      </c>
      <c r="B15" s="41">
        <f>B18</f>
        <v>-111524</v>
      </c>
    </row>
    <row r="16" spans="1:2" ht="40.5" customHeight="1">
      <c r="A16" s="42" t="s">
        <v>201</v>
      </c>
      <c r="B16" s="41">
        <f>B18</f>
        <v>-111524</v>
      </c>
    </row>
    <row r="17" spans="1:2" ht="42.75" customHeight="1">
      <c r="A17" s="42" t="s">
        <v>202</v>
      </c>
      <c r="B17" s="41">
        <f>B18</f>
        <v>-111524</v>
      </c>
    </row>
    <row r="18" spans="1:7" ht="31.5">
      <c r="A18" s="43" t="s">
        <v>203</v>
      </c>
      <c r="B18" s="41">
        <v>-111524</v>
      </c>
      <c r="G18" t="s">
        <v>204</v>
      </c>
    </row>
    <row r="19" spans="1:2" ht="21.75" customHeight="1">
      <c r="A19" s="42" t="s">
        <v>205</v>
      </c>
      <c r="B19" s="41">
        <f>B22</f>
        <v>121232</v>
      </c>
    </row>
    <row r="20" spans="1:2" ht="37.5" customHeight="1">
      <c r="A20" s="42" t="s">
        <v>206</v>
      </c>
      <c r="B20" s="41">
        <f>B22</f>
        <v>121232</v>
      </c>
    </row>
    <row r="21" spans="1:2" ht="35.25" customHeight="1">
      <c r="A21" s="42" t="s">
        <v>207</v>
      </c>
      <c r="B21" s="41">
        <f>B22</f>
        <v>121232</v>
      </c>
    </row>
    <row r="22" spans="1:7" ht="31.5">
      <c r="A22" s="44" t="s">
        <v>208</v>
      </c>
      <c r="B22" s="41">
        <v>121232</v>
      </c>
      <c r="G22" t="s">
        <v>209</v>
      </c>
    </row>
  </sheetData>
  <sheetProtection/>
  <mergeCells count="7">
    <mergeCell ref="A5:B5"/>
    <mergeCell ref="A9:B9"/>
    <mergeCell ref="D9:I9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2014-06-09T08:42:06Z</cp:lastPrinted>
  <dcterms:created xsi:type="dcterms:W3CDTF">1996-10-08T23:32:33Z</dcterms:created>
  <dcterms:modified xsi:type="dcterms:W3CDTF">2014-06-09T12:18:29Z</dcterms:modified>
  <cp:category/>
  <cp:version/>
  <cp:contentType/>
  <cp:contentStatus/>
</cp:coreProperties>
</file>