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2" sheetId="1" r:id="rId1"/>
    <sheet name="приложение 10" sheetId="2" r:id="rId2"/>
    <sheet name="приложение 8" sheetId="3" r:id="rId3"/>
    <sheet name="приложение 6" sheetId="4" r:id="rId4"/>
  </sheets>
  <definedNames>
    <definedName name="_xlnm.Print_Titles" localSheetId="1">'приложение 10'!$9:$10</definedName>
    <definedName name="_xlnm.Print_Titles" localSheetId="0">'приложение 12'!$10:$11</definedName>
    <definedName name="_xlnm.Print_Area" localSheetId="1">'приложение 10'!$A$1:$F$121</definedName>
    <definedName name="_xlnm.Print_Area" localSheetId="0">'приложение 12'!$A$1:$G$186</definedName>
    <definedName name="_xlnm.Print_Area" localSheetId="3">'приложение 6'!$A$1:$B$22</definedName>
  </definedNames>
  <calcPr fullCalcOnLoad="1"/>
</workbook>
</file>

<file path=xl/comments4.xml><?xml version="1.0" encoding="utf-8"?>
<comments xmlns="http://schemas.openxmlformats.org/spreadsheetml/2006/main">
  <authors>
    <author>Специалист</author>
  </authors>
  <commentList>
    <comment ref="B22" authorId="0">
      <text>
        <r>
          <rPr>
            <b/>
            <sz val="9"/>
            <rFont val="Tahoma"/>
            <family val="0"/>
          </rPr>
          <t>Специалист:</t>
        </r>
        <r>
          <rPr>
            <sz val="9"/>
            <rFont val="Tahoma"/>
            <family val="0"/>
          </rPr>
          <t xml:space="preserve">
расходы
</t>
        </r>
      </text>
    </comment>
    <comment ref="B18" authorId="0">
      <text>
        <r>
          <rPr>
            <b/>
            <sz val="9"/>
            <rFont val="Tahoma"/>
            <family val="0"/>
          </rPr>
          <t>Специалист:</t>
        </r>
        <r>
          <rPr>
            <sz val="9"/>
            <rFont val="Tahoma"/>
            <family val="0"/>
          </rPr>
          <t xml:space="preserve">
доходы
</t>
        </r>
      </text>
    </comment>
  </commentList>
</comments>
</file>

<file path=xl/sharedStrings.xml><?xml version="1.0" encoding="utf-8"?>
<sst xmlns="http://schemas.openxmlformats.org/spreadsheetml/2006/main" count="1134" uniqueCount="238">
  <si>
    <t>тыс. руб.</t>
  </si>
  <si>
    <t xml:space="preserve">Наименование </t>
  </si>
  <si>
    <t>Сумма</t>
  </si>
  <si>
    <t>Приложение 6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</si>
  <si>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</si>
  <si>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</si>
  <si>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поселок Ханымей</t>
  </si>
  <si>
    <t xml:space="preserve">муниципального образования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</si>
  <si>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</si>
  <si>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</si>
  <si>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</si>
  <si>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</si>
  <si>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</si>
  <si>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</si>
  <si>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</si>
  <si>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</si>
  <si>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>тыс.руб.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</si>
  <si>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</si>
  <si>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</si>
  <si>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</si>
  <si>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</si>
  <si>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</si>
  <si>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</si>
  <si>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</si>
  <si>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</si>
  <si>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</si>
  <si>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</si>
  <si>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</si>
  <si>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</si>
  <si>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</si>
  <si>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</si>
  <si>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</si>
  <si>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</si>
  <si>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</si>
  <si>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</si>
  <si>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</si>
  <si>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</si>
  <si>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</si>
  <si>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</si>
  <si>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</si>
  <si>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</si>
  <si>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</si>
  <si>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ВСЕГО:</t>
  </si>
  <si>
    <t>Другие вопросы в области социальной политики</t>
  </si>
  <si>
    <t>Наименование</t>
  </si>
  <si>
    <t>Целевая статья</t>
  </si>
  <si>
    <t>Вид расходов</t>
  </si>
  <si>
    <t>Приложение 10</t>
  </si>
  <si>
    <t>Ведомство</t>
  </si>
  <si>
    <t>Приложение 12</t>
  </si>
  <si>
    <t>Администрация муниципального образования поселок Ханымей</t>
  </si>
  <si>
    <t>01</t>
  </si>
  <si>
    <t>02</t>
  </si>
  <si>
    <t>Создание условий для организации досуга и обеспечения жителей поселения услугами организаций культуры</t>
  </si>
  <si>
    <t>Подпрограмма "Обеспечение реализации муниципальной программы"</t>
  </si>
  <si>
    <t>Ц</t>
  </si>
  <si>
    <t>Глава муниципального образования</t>
  </si>
  <si>
    <t>Расходы на выплату персоналу государственных (муниципальных) органов</t>
  </si>
  <si>
    <t>04</t>
  </si>
  <si>
    <t>Обеспечение деятельности органов местного самоуправления</t>
  </si>
  <si>
    <t>Уплата налогов, сборов и иных платежей</t>
  </si>
  <si>
    <t>Осуществление полномочий поселений по обеспечению функций по размещению муниципального заказа для нужд поселения, осуществлению контроля за соблюдением законодательства Российской Федерации и иных нормативных правовых актов Российской Федерации о размещении заказов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</si>
  <si>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</si>
  <si>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</si>
  <si>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11</t>
  </si>
  <si>
    <t>Непрограммные расходы</t>
  </si>
  <si>
    <t>98 0 0000</t>
  </si>
  <si>
    <t>Расходы не отнесенные к муниципальным программам</t>
  </si>
  <si>
    <t>98 9 0000</t>
  </si>
  <si>
    <t>Резервный фонд местной администрации</t>
  </si>
  <si>
    <t>98 9 9007</t>
  </si>
  <si>
    <t>Резервные средства</t>
  </si>
  <si>
    <t>13</t>
  </si>
  <si>
    <t>Подпрограмма "Развитие муниципальной политики и совершенствование муниципального управления"</t>
  </si>
  <si>
    <t>Владение , пользование и распоряжение имуществом, находящимся в муниципальной собственности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</si>
  <si>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</si>
  <si>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</si>
  <si>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</si>
  <si>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Обеспечение пожарной безопасности в муниципальном образовании</t>
  </si>
  <si>
    <t>Субсидии некоммерческим организации (за исключением государственных (муниципальных) учреждений)</t>
  </si>
  <si>
    <t>Расходы, направленные на создание условий для деятельности добровольных формирований населения по охране общественного порядка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</si>
  <si>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</si>
  <si>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социальной политики </t>
  </si>
  <si>
    <t>Обеспечение проведения выборов и референдумов</t>
  </si>
  <si>
    <t>14</t>
  </si>
  <si>
    <t>09</t>
  </si>
  <si>
    <t>05</t>
  </si>
  <si>
    <t>07</t>
  </si>
  <si>
    <t>Подпрограмма "Развитие социальной сферы"</t>
  </si>
  <si>
    <t>Мероприятия по повышению эффективности реализации молодежной политики</t>
  </si>
  <si>
    <t>Культура, кинематография</t>
  </si>
  <si>
    <t>08</t>
  </si>
  <si>
    <t>Формирование, утверждение, исполнение бюджета поселения и контроль за исполнением данного бюджета</t>
  </si>
  <si>
    <t>Осуществление государственных полномочий Ямало-Ненецкого автономного округа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</si>
  <si>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</si>
  <si>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Обеспечение деятельности учреждений культуры (дворцы, дома культуры)</t>
  </si>
  <si>
    <t>Субсидии бюджетным учреждениям</t>
  </si>
  <si>
    <t>Обеспечение деятельности учреждений культуры (музеи)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</si>
  <si>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</si>
  <si>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</si>
  <si>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Обеспечение деятельности учреждений культуры (библиотеки)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</si>
  <si>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</si>
  <si>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</si>
  <si>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06</t>
  </si>
  <si>
    <t>Иные выплаты населению</t>
  </si>
  <si>
    <t>Мероприятия по развитию физической культуры и массового спорта</t>
  </si>
  <si>
    <t>Обеспечение деятельности учреждений в области физической культуры и спорта</t>
  </si>
  <si>
    <t>Осуществление внешнего муниципального финансового контроля</t>
  </si>
  <si>
    <t>98 9 4209</t>
  </si>
  <si>
    <t>Всего</t>
  </si>
  <si>
    <t>Собрание депутатов муниципального образования поселок Ханымей</t>
  </si>
  <si>
    <t>Финансовое обеспечение мероприятий по благоустройству</t>
  </si>
  <si>
    <t>Подпрограмма "Развитие жилищно-коммунального  и дорожного хозяйства"</t>
  </si>
  <si>
    <t>Подпрограмма "Развитие жилищно-коммунального и дорожного хозяйства"</t>
  </si>
  <si>
    <t>Субсидии юридическим лицам (кроме некоммерческих организаций), индивидуальным предпринимателям, физическим лицам</t>
  </si>
  <si>
    <t>Компенсация выпадающих доходов организациям, предоставляющим населению коммунально-бытовые услуги по тарифам, не обеспечивающим возмещение издержек</t>
  </si>
  <si>
    <t>Компенсация выпадающих доходов организациям, предоставляющим населению бытовые услуги по тарифам, не обеспечивающим возмещение издержек</t>
  </si>
  <si>
    <t>Проведение мероприятий по благоустройству территорий муниципальных образований</t>
  </si>
  <si>
    <t>Содержание автомобильных дорог общего пользования местного значения</t>
  </si>
  <si>
    <t>1</t>
  </si>
  <si>
    <t>2</t>
  </si>
  <si>
    <t>3</t>
  </si>
  <si>
    <t>Финансовое обеспечение подготовки и проведения муниципальных выборов</t>
  </si>
  <si>
    <t>98 9 8036</t>
  </si>
  <si>
    <t>98 9 1104</t>
  </si>
  <si>
    <t>Муниципальная программа "Повышение качества жизни населения муниципального образования поселок Ханымей"</t>
  </si>
  <si>
    <t>Компенсационная выплата на оздоровление работникам муниципальных учреждений культуры и искусства</t>
  </si>
  <si>
    <t>Социальная поддержка работников муниципальных учреждений, в сфере спортивной направленности</t>
  </si>
  <si>
    <t>9703</t>
  </si>
  <si>
    <t>8003</t>
  </si>
  <si>
    <t>8035</t>
  </si>
  <si>
    <t>7145</t>
  </si>
  <si>
    <t>6052</t>
  </si>
  <si>
    <t>7132</t>
  </si>
  <si>
    <t>6436</t>
  </si>
  <si>
    <t>7134</t>
  </si>
  <si>
    <t>6435</t>
  </si>
  <si>
    <t>8702</t>
  </si>
  <si>
    <t>4205</t>
  </si>
  <si>
    <t>8831</t>
  </si>
  <si>
    <t>8832</t>
  </si>
  <si>
    <t>8833</t>
  </si>
  <si>
    <t>7112</t>
  </si>
  <si>
    <t>7531</t>
  </si>
  <si>
    <t>7555</t>
  </si>
  <si>
    <t>8301</t>
  </si>
  <si>
    <t>8331</t>
  </si>
  <si>
    <t>7301</t>
  </si>
  <si>
    <t>5118</t>
  </si>
  <si>
    <t>98</t>
  </si>
  <si>
    <t>9</t>
  </si>
  <si>
    <t>1104</t>
  </si>
  <si>
    <t>9007</t>
  </si>
  <si>
    <t>8036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</si>
  <si>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в 2015 году </t>
  </si>
  <si>
    <t xml:space="preserve">Распределение бюджетных ассигнований по разделам и подразделам классификации расходов бюджета поселка на 2015 год  </t>
  </si>
  <si>
    <t>Пенсионное обеспечение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</si>
  <si>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поселка на 2015 год</t>
  </si>
  <si>
    <t>54</t>
  </si>
  <si>
    <t>4101</t>
  </si>
  <si>
    <t>8437</t>
  </si>
  <si>
    <t>Обеспечение взаимодействия с населением, организациями и общественными объединениями</t>
  </si>
  <si>
    <t>Выплаты лицам, замещавшим муниципальные должности и должности муниципальной службы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</si>
  <si>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</si>
  <si>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</t>
  </si>
  <si>
    <t>54 0 0000</t>
  </si>
  <si>
    <t>54 Ц 0000</t>
  </si>
  <si>
    <t>54 Ц 1101</t>
  </si>
  <si>
    <t>54 Ц 1104</t>
  </si>
  <si>
    <t>54 Ц 4201</t>
  </si>
  <si>
    <t>54 Ц 4202</t>
  </si>
  <si>
    <t>54 Ц 4203</t>
  </si>
  <si>
    <t>54 Ц 4204</t>
  </si>
  <si>
    <t>54 1 0000</t>
  </si>
  <si>
    <t>54 1 8003</t>
  </si>
  <si>
    <t>54 Ц 7301</t>
  </si>
  <si>
    <t>54 Ц 5118</t>
  </si>
  <si>
    <t>54 1 9703</t>
  </si>
  <si>
    <t>54 1 8035</t>
  </si>
  <si>
    <t>54 2 0000</t>
  </si>
  <si>
    <t>54 2 7145</t>
  </si>
  <si>
    <t>54 2 6052</t>
  </si>
  <si>
    <t>54 2 7132</t>
  </si>
  <si>
    <t>54 2 6436</t>
  </si>
  <si>
    <t>54 2 7134</t>
  </si>
  <si>
    <t>54 2 6435</t>
  </si>
  <si>
    <t>54 3 0000</t>
  </si>
  <si>
    <t>54 3 8702</t>
  </si>
  <si>
    <t>54 3 4205</t>
  </si>
  <si>
    <t>54 3 8831</t>
  </si>
  <si>
    <t>54 3 8832</t>
  </si>
  <si>
    <t>54 3 8833</t>
  </si>
  <si>
    <t>54 3 7112</t>
  </si>
  <si>
    <t>54 3 7531</t>
  </si>
  <si>
    <t>54 3 7555</t>
  </si>
  <si>
    <t>54 3 8301</t>
  </si>
  <si>
    <t>54 3 8331</t>
  </si>
  <si>
    <t>Ведомственная структура расходов бюджета поселка на 2015 год</t>
  </si>
  <si>
    <t>54 1 8437</t>
  </si>
  <si>
    <t>54 2 4101</t>
  </si>
  <si>
    <t>54 2 4207</t>
  </si>
  <si>
    <t>54 3 5144</t>
  </si>
  <si>
    <t>54 3 8431</t>
  </si>
  <si>
    <t>Осуществление полномочий поселений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</si>
  <si>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к решению Собрания депутатов</t>
  </si>
  <si>
    <t>к  решению Собрания депутатов</t>
  </si>
  <si>
    <t>Реализация мероприятий, направленных на развитие библиотечного и музейного дела</t>
  </si>
  <si>
    <t>Прочие мероприятия в области жилищно-коммунального хозяйства</t>
  </si>
  <si>
    <t>54 2 6437</t>
  </si>
  <si>
    <t>6437</t>
  </si>
  <si>
    <t>54 3 7534</t>
  </si>
  <si>
    <t>Единовременное пособие при назначении трудовой пенсии по старости работникам муниципальных учреждений культуры и искусства</t>
  </si>
  <si>
    <t>7534</t>
  </si>
  <si>
    <t>Жилищное хозяйство</t>
  </si>
  <si>
    <t>Реализация мероприятий по капитальному ремонту многоквартирных домов</t>
  </si>
  <si>
    <t>54 2 7144</t>
  </si>
  <si>
    <t>Финансовое обеспечение мероприятий по капитальному ремонту многоквартирных домов</t>
  </si>
  <si>
    <t>54 2 6400</t>
  </si>
  <si>
    <t>54 24107</t>
  </si>
  <si>
    <t>Реализация мероприятий по благоустройству</t>
  </si>
  <si>
    <t>Реализация комплекса мер по развитию малого и среднего предпринимательства</t>
  </si>
  <si>
    <t>54 1 6171</t>
  </si>
  <si>
    <t>Реализация мероприятий по капитальному ремонту объектов социально-культурного назначения</t>
  </si>
  <si>
    <t>54 1 4111</t>
  </si>
  <si>
    <t>54 3 7533</t>
  </si>
  <si>
    <t>Ежемесячное пособие молодым специалистам муниципальных учреждений культуры и искусства</t>
  </si>
  <si>
    <t>6171</t>
  </si>
  <si>
    <t>4111</t>
  </si>
  <si>
    <t>7144</t>
  </si>
  <si>
    <t>6400</t>
  </si>
  <si>
    <t>4107</t>
  </si>
  <si>
    <t>7533</t>
  </si>
  <si>
    <t>54 1 8014</t>
  </si>
  <si>
    <t>Мероприятия, направленные на предупреждение и ликвидацию чрезвычайных ситуаций</t>
  </si>
  <si>
    <t>8014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</si>
  <si>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</si>
  <si>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от 25 июня 2015 года № 143</t>
  </si>
  <si>
    <t>Приложение 8 
к решению Собрания депутатов                                                                       муниципального образования
поселок Ханымей 
от 25 июня 2015 года № 143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</si>
</sst>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;[Red]\-00;&quot;&quot;"/>
    <numFmt numFmtId="181" formatCode="000;[Red]\-000;&quot;&quot;"/>
    <numFmt numFmtId="182" formatCode="#,##0;[Red]\-#,##0;&quot; &quot;"/>
    <numFmt numFmtId="183" formatCode="0000000;[Red]\-0000000;&quot;&quot;"/>
    <numFmt numFmtId="184" formatCode="_(* #,##0.0_);_(* \(#,##0.0\);_(* &quot;-&quot;??_);_(@_)"/>
    <numFmt numFmtId="185" formatCode="_(* #,##0_);_(* \(#,##0\);_(* &quot;-&quot;??_);_(@_)"/>
    <numFmt numFmtId="186" formatCode="0000000"/>
    <numFmt numFmtId="187" formatCode="000"/>
    <numFmt numFmtId="188" formatCode="0000"/>
    <numFmt numFmtId="189" formatCode="00"/>
  </numFmts>
  <fonts count="14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Traditional Arabic"/>
      <family val="1"/>
    </font>
    <font>
      <b/>
      <sz val="11"/>
      <name val="Times New Roman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21">
      <alignment/>
      <protection/>
    </xf>
    <xf numFmtId="0" fontId="3" fillId="0" borderId="0" xfId="23" applyFont="1" applyAlignment="1">
      <alignment horizontal="right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/>
      <protection/>
    </xf>
    <xf numFmtId="181" fontId="3" fillId="0" borderId="1" xfId="20" applyNumberFormat="1" applyFont="1" applyFill="1" applyBorder="1" applyAlignment="1" applyProtection="1">
      <alignment vertical="center" wrapText="1"/>
      <protection hidden="1"/>
    </xf>
    <xf numFmtId="181" fontId="5" fillId="0" borderId="1" xfId="20" applyNumberFormat="1" applyFont="1" applyFill="1" applyBorder="1" applyAlignment="1" applyProtection="1">
      <alignment vertical="center" wrapText="1"/>
      <protection hidden="1"/>
    </xf>
    <xf numFmtId="0" fontId="1" fillId="0" borderId="1" xfId="21" applyFont="1" applyFill="1" applyBorder="1" applyAlignment="1">
      <alignment horizontal="left" vertical="center" wrapText="1"/>
      <protection/>
    </xf>
    <xf numFmtId="0" fontId="1" fillId="0" borderId="1" xfId="21" applyFont="1" applyFill="1" applyBorder="1" applyAlignment="1">
      <alignment vertical="center" wrapText="1"/>
      <protection/>
    </xf>
    <xf numFmtId="0" fontId="3" fillId="0" borderId="1" xfId="21" applyFont="1" applyFill="1" applyBorder="1" applyAlignment="1">
      <alignment vertical="center" wrapText="1"/>
      <protection/>
    </xf>
    <xf numFmtId="3" fontId="3" fillId="0" borderId="1" xfId="22" applyNumberFormat="1" applyFont="1" applyFill="1" applyBorder="1" applyAlignment="1">
      <alignment horizontal="center" vertical="center"/>
      <protection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20">
      <alignment/>
      <protection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 horizontal="centerContinuous"/>
      <protection hidden="1"/>
    </xf>
    <xf numFmtId="0" fontId="3" fillId="0" borderId="0" xfId="20" applyNumberFormat="1" applyFont="1" applyFill="1" applyAlignment="1" applyProtection="1">
      <alignment horizontal="right"/>
      <protection hidden="1"/>
    </xf>
    <xf numFmtId="0" fontId="7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20" applyBorder="1">
      <alignment/>
      <protection/>
    </xf>
    <xf numFmtId="0" fontId="4" fillId="0" borderId="1" xfId="20" applyNumberFormat="1" applyFont="1" applyFill="1" applyBorder="1" applyAlignment="1" applyProtection="1">
      <alignment horizontal="center"/>
      <protection hidden="1"/>
    </xf>
    <xf numFmtId="180" fontId="1" fillId="0" borderId="1" xfId="20" applyNumberFormat="1" applyFont="1" applyFill="1" applyBorder="1" applyAlignment="1" applyProtection="1">
      <alignment horizontal="center"/>
      <protection hidden="1"/>
    </xf>
    <xf numFmtId="181" fontId="1" fillId="0" borderId="1" xfId="20" applyNumberFormat="1" applyFont="1" applyFill="1" applyBorder="1" applyAlignment="1" applyProtection="1">
      <alignment wrapText="1"/>
      <protection hidden="1"/>
    </xf>
    <xf numFmtId="182" fontId="1" fillId="0" borderId="1" xfId="20" applyNumberFormat="1" applyFont="1" applyFill="1" applyBorder="1" applyAlignment="1" applyProtection="1">
      <alignment/>
      <protection hidden="1"/>
    </xf>
    <xf numFmtId="180" fontId="3" fillId="0" borderId="1" xfId="20" applyNumberFormat="1" applyFont="1" applyFill="1" applyBorder="1" applyAlignment="1" applyProtection="1">
      <alignment horizontal="center"/>
      <protection hidden="1"/>
    </xf>
    <xf numFmtId="181" fontId="3" fillId="0" borderId="1" xfId="20" applyNumberFormat="1" applyFont="1" applyFill="1" applyBorder="1" applyAlignment="1" applyProtection="1">
      <alignment wrapText="1"/>
      <protection hidden="1"/>
    </xf>
    <xf numFmtId="182" fontId="3" fillId="0" borderId="1" xfId="20" applyNumberFormat="1" applyFont="1" applyFill="1" applyBorder="1" applyAlignment="1" applyProtection="1">
      <alignment/>
      <protection hidden="1"/>
    </xf>
    <xf numFmtId="181" fontId="3" fillId="0" borderId="2" xfId="20" applyNumberFormat="1" applyFont="1" applyFill="1" applyBorder="1" applyAlignment="1" applyProtection="1">
      <alignment wrapText="1"/>
      <protection hidden="1"/>
    </xf>
    <xf numFmtId="181" fontId="5" fillId="0" borderId="1" xfId="20" applyNumberFormat="1" applyFont="1" applyFill="1" applyBorder="1" applyAlignment="1" applyProtection="1">
      <alignment wrapText="1"/>
      <protection hidden="1"/>
    </xf>
    <xf numFmtId="181" fontId="5" fillId="0" borderId="1" xfId="19" applyNumberFormat="1" applyFont="1" applyFill="1" applyBorder="1" applyAlignment="1" applyProtection="1">
      <alignment wrapText="1"/>
      <protection hidden="1"/>
    </xf>
    <xf numFmtId="180" fontId="1" fillId="0" borderId="1" xfId="18" applyNumberFormat="1" applyFont="1" applyFill="1" applyBorder="1" applyAlignment="1" applyProtection="1">
      <alignment horizontal="center"/>
      <protection hidden="1"/>
    </xf>
    <xf numFmtId="181" fontId="1" fillId="0" borderId="1" xfId="18" applyNumberFormat="1" applyFont="1" applyFill="1" applyBorder="1" applyAlignment="1" applyProtection="1">
      <alignment wrapText="1"/>
      <protection hidden="1"/>
    </xf>
    <xf numFmtId="182" fontId="1" fillId="0" borderId="1" xfId="18" applyNumberFormat="1" applyFont="1" applyFill="1" applyBorder="1" applyAlignment="1" applyProtection="1">
      <alignment/>
      <protection hidden="1"/>
    </xf>
    <xf numFmtId="0" fontId="0" fillId="0" borderId="0" xfId="20" applyFont="1" applyBorder="1">
      <alignment/>
      <protection/>
    </xf>
    <xf numFmtId="180" fontId="3" fillId="0" borderId="1" xfId="18" applyNumberFormat="1" applyFont="1" applyFill="1" applyBorder="1" applyAlignment="1" applyProtection="1">
      <alignment horizontal="center"/>
      <protection hidden="1"/>
    </xf>
    <xf numFmtId="182" fontId="3" fillId="0" borderId="1" xfId="18" applyNumberFormat="1" applyFont="1" applyFill="1" applyBorder="1" applyAlignment="1" applyProtection="1">
      <alignment/>
      <protection hidden="1"/>
    </xf>
    <xf numFmtId="181" fontId="3" fillId="0" borderId="1" xfId="18" applyNumberFormat="1" applyFont="1" applyFill="1" applyBorder="1" applyAlignment="1" applyProtection="1">
      <alignment wrapText="1"/>
      <protection hidden="1"/>
    </xf>
    <xf numFmtId="180" fontId="1" fillId="0" borderId="1" xfId="18" applyNumberFormat="1" applyFont="1" applyFill="1" applyBorder="1" applyAlignment="1" applyProtection="1">
      <alignment horizontal="center"/>
      <protection hidden="1"/>
    </xf>
    <xf numFmtId="181" fontId="1" fillId="0" borderId="1" xfId="18" applyNumberFormat="1" applyFont="1" applyFill="1" applyBorder="1" applyAlignment="1" applyProtection="1">
      <alignment wrapText="1"/>
      <protection hidden="1"/>
    </xf>
    <xf numFmtId="182" fontId="1" fillId="0" borderId="1" xfId="18" applyNumberFormat="1" applyFont="1" applyFill="1" applyBorder="1" applyAlignment="1" applyProtection="1">
      <alignment/>
      <protection hidden="1"/>
    </xf>
    <xf numFmtId="180" fontId="3" fillId="0" borderId="1" xfId="18" applyNumberFormat="1" applyFont="1" applyFill="1" applyBorder="1" applyAlignment="1" applyProtection="1">
      <alignment horizontal="center"/>
      <protection hidden="1"/>
    </xf>
    <xf numFmtId="181" fontId="3" fillId="0" borderId="1" xfId="18" applyNumberFormat="1" applyFont="1" applyFill="1" applyBorder="1" applyAlignment="1" applyProtection="1">
      <alignment wrapText="1"/>
      <protection hidden="1"/>
    </xf>
    <xf numFmtId="182" fontId="3" fillId="0" borderId="1" xfId="18" applyNumberFormat="1" applyFont="1" applyFill="1" applyBorder="1" applyAlignment="1" applyProtection="1">
      <alignment/>
      <protection hidden="1"/>
    </xf>
    <xf numFmtId="0" fontId="0" fillId="0" borderId="0" xfId="20" applyFont="1">
      <alignment/>
      <protection/>
    </xf>
    <xf numFmtId="0" fontId="1" fillId="0" borderId="1" xfId="20" applyNumberFormat="1" applyFont="1" applyFill="1" applyBorder="1" applyAlignment="1" applyProtection="1">
      <alignment/>
      <protection hidden="1"/>
    </xf>
    <xf numFmtId="0" fontId="3" fillId="0" borderId="1" xfId="20" applyFont="1" applyFill="1" applyBorder="1" applyAlignment="1" applyProtection="1">
      <alignment/>
      <protection hidden="1"/>
    </xf>
    <xf numFmtId="38" fontId="1" fillId="0" borderId="1" xfId="20" applyNumberFormat="1" applyFont="1" applyFill="1" applyBorder="1" applyAlignment="1" applyProtection="1">
      <alignment horizontal="right"/>
      <protection hidden="1"/>
    </xf>
    <xf numFmtId="182" fontId="0" fillId="0" borderId="0" xfId="20" applyNumberFormat="1" applyBorder="1">
      <alignment/>
      <protection/>
    </xf>
    <xf numFmtId="0" fontId="3" fillId="0" borderId="0" xfId="20" applyFont="1" applyFill="1" applyAlignment="1" applyProtection="1">
      <alignment/>
      <protection hidden="1"/>
    </xf>
    <xf numFmtId="38" fontId="3" fillId="0" borderId="0" xfId="20" applyNumberFormat="1" applyFont="1" applyFill="1" applyAlignment="1" applyProtection="1">
      <alignment/>
      <protection hidden="1"/>
    </xf>
    <xf numFmtId="38" fontId="0" fillId="0" borderId="0" xfId="20" applyNumberFormat="1" applyBorder="1">
      <alignment/>
      <protection/>
    </xf>
    <xf numFmtId="182" fontId="3" fillId="0" borderId="1" xfId="20" applyNumberFormat="1" applyFont="1" applyFill="1" applyBorder="1" applyAlignment="1" applyProtection="1">
      <alignment/>
      <protection hidden="1"/>
    </xf>
    <xf numFmtId="181" fontId="3" fillId="0" borderId="1" xfId="20" applyNumberFormat="1" applyFont="1" applyFill="1" applyBorder="1" applyAlignment="1" applyProtection="1">
      <alignment wrapText="1"/>
      <protection hidden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86" fontId="3" fillId="0" borderId="1" xfId="18" applyNumberFormat="1" applyFont="1" applyFill="1" applyBorder="1" applyAlignment="1" applyProtection="1">
      <alignment wrapText="1"/>
      <protection hidden="1"/>
    </xf>
    <xf numFmtId="187" fontId="3" fillId="0" borderId="1" xfId="18" applyNumberFormat="1" applyFont="1" applyFill="1" applyBorder="1" applyAlignment="1" applyProtection="1">
      <alignment wrapText="1"/>
      <protection hidden="1"/>
    </xf>
    <xf numFmtId="0" fontId="3" fillId="2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" fillId="0" borderId="1" xfId="19" applyNumberFormat="1" applyFont="1" applyFill="1" applyBorder="1" applyAlignment="1" applyProtection="1">
      <alignment/>
      <protection hidden="1"/>
    </xf>
    <xf numFmtId="0" fontId="1" fillId="0" borderId="1" xfId="19" applyNumberFormat="1" applyFont="1" applyFill="1" applyBorder="1" applyAlignment="1" applyProtection="1">
      <alignment wrapText="1"/>
      <protection hidden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5" fontId="3" fillId="0" borderId="0" xfId="26" applyNumberFormat="1" applyFont="1" applyFill="1" applyAlignment="1">
      <alignment horizontal="center"/>
    </xf>
    <xf numFmtId="185" fontId="3" fillId="0" borderId="0" xfId="26" applyNumberFormat="1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85" fontId="3" fillId="0" borderId="1" xfId="26" applyNumberFormat="1" applyFont="1" applyFill="1" applyBorder="1" applyAlignment="1">
      <alignment horizontal="center"/>
    </xf>
    <xf numFmtId="185" fontId="1" fillId="0" borderId="1" xfId="26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185" fontId="1" fillId="0" borderId="1" xfId="26" applyNumberFormat="1" applyFont="1" applyFill="1" applyBorder="1" applyAlignment="1">
      <alignment/>
    </xf>
    <xf numFmtId="185" fontId="3" fillId="0" borderId="1" xfId="26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/>
    </xf>
    <xf numFmtId="185" fontId="1" fillId="0" borderId="1" xfId="0" applyNumberFormat="1" applyFont="1" applyBorder="1" applyAlignment="1">
      <alignment/>
    </xf>
    <xf numFmtId="185" fontId="3" fillId="0" borderId="0" xfId="0" applyNumberFormat="1" applyFont="1" applyAlignment="1">
      <alignment/>
    </xf>
    <xf numFmtId="185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85" fontId="3" fillId="0" borderId="0" xfId="0" applyNumberFormat="1" applyFont="1" applyFill="1" applyAlignment="1">
      <alignment/>
    </xf>
    <xf numFmtId="185" fontId="3" fillId="0" borderId="0" xfId="26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80" fontId="3" fillId="0" borderId="1" xfId="20" applyNumberFormat="1" applyFont="1" applyFill="1" applyBorder="1" applyAlignment="1" applyProtection="1">
      <alignment horizontal="center"/>
      <protection hidden="1"/>
    </xf>
    <xf numFmtId="185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20" applyNumberFormat="1" applyFont="1" applyFill="1" applyAlignment="1" applyProtection="1">
      <alignment horizontal="right" wrapText="1"/>
      <protection hidden="1"/>
    </xf>
    <xf numFmtId="0" fontId="1" fillId="0" borderId="0" xfId="2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23" applyFont="1" applyAlignment="1">
      <alignment horizontal="center" vertical="center" wrapText="1"/>
      <protection/>
    </xf>
  </cellXfs>
  <cellStyles count="14">
    <cellStyle name="Normal" xfId="0"/>
    <cellStyle name="Hyperlink" xfId="15"/>
    <cellStyle name="Currency" xfId="16"/>
    <cellStyle name="Currency [0]" xfId="17"/>
    <cellStyle name="Обычный 2" xfId="18"/>
    <cellStyle name="Обычный_Tmp2" xfId="19"/>
    <cellStyle name="Обычный_Tmp3" xfId="20"/>
    <cellStyle name="Обычный_Источники фдб 2008" xfId="21"/>
    <cellStyle name="Обычный_Источники финансирования деф. бюджета 2008" xfId="22"/>
    <cellStyle name="Обычный_Копия Приложение №9-10 источники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H189"/>
  <sheetViews>
    <sheetView workbookViewId="0" topLeftCell="A49">
      <selection activeCell="G59" sqref="G59:G60"/>
    </sheetView>
  </sheetViews>
  <sheetFormatPr defaultColWidth="9.140625" defaultRowHeight="12.75"/>
  <cols>
    <col min="1" max="1" width="51.7109375" style="60" customWidth="1"/>
    <col min="2" max="2" width="7.28125" style="60" customWidth="1"/>
    <col min="3" max="3" width="8.8515625" style="60" customWidth="1"/>
    <col min="4" max="4" width="9.57421875" style="60" customWidth="1"/>
    <col min="5" max="5" width="10.28125" style="60" customWidth="1"/>
    <col min="6" max="6" width="8.8515625" style="60" customWidth="1"/>
    <col min="7" max="7" width="11.421875" style="66" bestFit="1" customWidth="1"/>
    <col min="8" max="16384" width="8.8515625" style="60" customWidth="1"/>
  </cols>
  <sheetData>
    <row r="1" spans="3:7" ht="15">
      <c r="C1" s="63"/>
      <c r="D1" s="96" t="s">
        <v>49</v>
      </c>
      <c r="E1" s="96"/>
      <c r="F1" s="96"/>
      <c r="G1" s="96"/>
    </row>
    <row r="2" spans="3:7" ht="20.25" customHeight="1">
      <c r="C2" s="96" t="s">
        <v>204</v>
      </c>
      <c r="D2" s="96"/>
      <c r="E2" s="96"/>
      <c r="F2" s="96"/>
      <c r="G2" s="96"/>
    </row>
    <row r="3" spans="3:7" ht="21" customHeight="1">
      <c r="C3" s="96" t="s">
        <v>7</v>
      </c>
      <c r="D3" s="96"/>
      <c r="E3" s="96"/>
      <c r="F3" s="96"/>
      <c r="G3" s="96"/>
    </row>
    <row r="4" spans="3:7" ht="15">
      <c r="C4" s="96" t="s">
        <v>6</v>
      </c>
      <c r="D4" s="96"/>
      <c r="E4" s="96"/>
      <c r="F4" s="96"/>
      <c r="G4" s="96"/>
    </row>
    <row r="5" spans="3:7" ht="15">
      <c r="C5" s="96" t="s">
        <v>236</v>
      </c>
      <c r="D5" s="96"/>
      <c r="E5" s="96"/>
      <c r="F5" s="96"/>
      <c r="G5" s="96"/>
    </row>
    <row r="7" spans="1:7" ht="15">
      <c r="A7" s="97" t="s">
        <v>197</v>
      </c>
      <c r="B7" s="97"/>
      <c r="C7" s="97"/>
      <c r="D7" s="97"/>
      <c r="E7" s="97"/>
      <c r="F7" s="97"/>
      <c r="G7" s="97"/>
    </row>
    <row r="8" spans="1:7" ht="15">
      <c r="A8" s="64"/>
      <c r="B8" s="64"/>
      <c r="C8" s="64"/>
      <c r="D8" s="64"/>
      <c r="E8" s="64"/>
      <c r="F8" s="64"/>
      <c r="G8" s="65"/>
    </row>
    <row r="9" ht="15">
      <c r="G9" s="66" t="s">
        <v>0</v>
      </c>
    </row>
    <row r="10" spans="1:7" ht="46.5">
      <c r="A10" s="67" t="s">
        <v>44</v>
      </c>
      <c r="B10" s="68" t="s">
        <v>48</v>
      </c>
      <c r="C10" s="67" t="s">
        <v>17</v>
      </c>
      <c r="D10" s="68" t="s">
        <v>18</v>
      </c>
      <c r="E10" s="68" t="s">
        <v>45</v>
      </c>
      <c r="F10" s="68" t="s">
        <v>46</v>
      </c>
      <c r="G10" s="69" t="s">
        <v>2</v>
      </c>
    </row>
    <row r="11" spans="1:7" ht="15">
      <c r="A11" s="67">
        <v>1</v>
      </c>
      <c r="B11" s="67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</row>
    <row r="12" spans="1:7" ht="30.75">
      <c r="A12" s="62" t="s">
        <v>110</v>
      </c>
      <c r="B12" s="61">
        <v>380</v>
      </c>
      <c r="C12" s="61"/>
      <c r="D12" s="61"/>
      <c r="E12" s="61"/>
      <c r="F12" s="67"/>
      <c r="G12" s="70">
        <f>G14</f>
        <v>83</v>
      </c>
    </row>
    <row r="13" spans="1:7" ht="15">
      <c r="A13" s="71" t="s">
        <v>19</v>
      </c>
      <c r="B13" s="71">
        <v>380</v>
      </c>
      <c r="C13" s="72" t="s">
        <v>51</v>
      </c>
      <c r="D13" s="72"/>
      <c r="E13" s="61"/>
      <c r="F13" s="67"/>
      <c r="G13" s="70">
        <f>G14</f>
        <v>83</v>
      </c>
    </row>
    <row r="14" spans="1:7" ht="71.25" customHeight="1">
      <c r="A14" s="24" t="s">
        <v>21</v>
      </c>
      <c r="B14" s="71">
        <v>380</v>
      </c>
      <c r="C14" s="72" t="s">
        <v>51</v>
      </c>
      <c r="D14" s="72" t="s">
        <v>75</v>
      </c>
      <c r="E14" s="71"/>
      <c r="F14" s="67"/>
      <c r="G14" s="69">
        <f>G15+G20</f>
        <v>83</v>
      </c>
    </row>
    <row r="15" spans="1:7" ht="33" customHeight="1">
      <c r="A15" s="59" t="s">
        <v>65</v>
      </c>
      <c r="B15" s="71">
        <v>380</v>
      </c>
      <c r="C15" s="72" t="s">
        <v>51</v>
      </c>
      <c r="D15" s="72" t="s">
        <v>75</v>
      </c>
      <c r="E15" s="72" t="s">
        <v>66</v>
      </c>
      <c r="F15" s="67"/>
      <c r="G15" s="69">
        <f>G16</f>
        <v>16</v>
      </c>
    </row>
    <row r="16" spans="1:7" ht="30.75">
      <c r="A16" s="59" t="s">
        <v>67</v>
      </c>
      <c r="B16" s="71">
        <v>380</v>
      </c>
      <c r="C16" s="72" t="s">
        <v>51</v>
      </c>
      <c r="D16" s="72" t="s">
        <v>75</v>
      </c>
      <c r="E16" s="72" t="s">
        <v>68</v>
      </c>
      <c r="F16" s="67"/>
      <c r="G16" s="69">
        <f>G18+G19</f>
        <v>16</v>
      </c>
    </row>
    <row r="17" spans="1:7" ht="30.75">
      <c r="A17" s="59" t="s">
        <v>59</v>
      </c>
      <c r="B17" s="71">
        <v>380</v>
      </c>
      <c r="C17" s="72" t="s">
        <v>51</v>
      </c>
      <c r="D17" s="72" t="s">
        <v>75</v>
      </c>
      <c r="E17" s="72" t="s">
        <v>124</v>
      </c>
      <c r="F17" s="67"/>
      <c r="G17" s="69">
        <f>G18+G19</f>
        <v>16</v>
      </c>
    </row>
    <row r="18" spans="1:7" ht="46.5">
      <c r="A18" s="59" t="s">
        <v>99</v>
      </c>
      <c r="B18" s="71">
        <v>380</v>
      </c>
      <c r="C18" s="72" t="s">
        <v>51</v>
      </c>
      <c r="D18" s="72" t="s">
        <v>75</v>
      </c>
      <c r="E18" s="72" t="s">
        <v>124</v>
      </c>
      <c r="F18" s="80">
        <v>240</v>
      </c>
      <c r="G18" s="69">
        <v>11</v>
      </c>
    </row>
    <row r="19" spans="1:7" ht="15">
      <c r="A19" s="59" t="s">
        <v>60</v>
      </c>
      <c r="B19" s="71">
        <v>380</v>
      </c>
      <c r="C19" s="72" t="s">
        <v>51</v>
      </c>
      <c r="D19" s="72" t="s">
        <v>75</v>
      </c>
      <c r="E19" s="71" t="s">
        <v>124</v>
      </c>
      <c r="F19" s="80">
        <v>850</v>
      </c>
      <c r="G19" s="69">
        <f>1+4</f>
        <v>5</v>
      </c>
    </row>
    <row r="20" spans="1:7" ht="30.75">
      <c r="A20" s="59" t="s">
        <v>67</v>
      </c>
      <c r="B20" s="71">
        <v>380</v>
      </c>
      <c r="C20" s="72" t="s">
        <v>51</v>
      </c>
      <c r="D20" s="72" t="s">
        <v>75</v>
      </c>
      <c r="E20" s="71" t="s">
        <v>68</v>
      </c>
      <c r="F20" s="71"/>
      <c r="G20" s="76">
        <f>G21</f>
        <v>67</v>
      </c>
    </row>
    <row r="21" spans="1:7" ht="30.75">
      <c r="A21" s="59" t="s">
        <v>107</v>
      </c>
      <c r="B21" s="71">
        <v>380</v>
      </c>
      <c r="C21" s="72" t="s">
        <v>51</v>
      </c>
      <c r="D21" s="72" t="s">
        <v>75</v>
      </c>
      <c r="E21" s="71" t="s">
        <v>108</v>
      </c>
      <c r="F21" s="71"/>
      <c r="G21" s="76">
        <f>G22</f>
        <v>67</v>
      </c>
    </row>
    <row r="22" spans="1:7" ht="15">
      <c r="A22" s="59" t="s">
        <v>94</v>
      </c>
      <c r="B22" s="71">
        <v>380</v>
      </c>
      <c r="C22" s="72" t="s">
        <v>51</v>
      </c>
      <c r="D22" s="72" t="s">
        <v>75</v>
      </c>
      <c r="E22" s="71" t="s">
        <v>108</v>
      </c>
      <c r="F22" s="71">
        <v>540</v>
      </c>
      <c r="G22" s="76">
        <v>67</v>
      </c>
    </row>
    <row r="23" spans="1:7" ht="30.75">
      <c r="A23" s="73" t="s">
        <v>50</v>
      </c>
      <c r="B23" s="74">
        <v>954</v>
      </c>
      <c r="C23" s="71"/>
      <c r="D23" s="71"/>
      <c r="E23" s="71"/>
      <c r="F23" s="71"/>
      <c r="G23" s="75">
        <f>G24+G71+G78+G92+G102+G130+G136+G152+G176+G45</f>
        <v>137550</v>
      </c>
    </row>
    <row r="24" spans="1:7" ht="15">
      <c r="A24" s="71" t="s">
        <v>19</v>
      </c>
      <c r="B24" s="71">
        <v>954</v>
      </c>
      <c r="C24" s="72" t="s">
        <v>51</v>
      </c>
      <c r="D24" s="72"/>
      <c r="E24" s="71"/>
      <c r="F24" s="71"/>
      <c r="G24" s="76">
        <f>G25+G30+G50+G55</f>
        <v>54424</v>
      </c>
    </row>
    <row r="25" spans="1:7" ht="46.5">
      <c r="A25" s="24" t="s">
        <v>20</v>
      </c>
      <c r="B25" s="71">
        <v>954</v>
      </c>
      <c r="C25" s="72" t="s">
        <v>51</v>
      </c>
      <c r="D25" s="72" t="s">
        <v>52</v>
      </c>
      <c r="E25" s="71"/>
      <c r="F25" s="71"/>
      <c r="G25" s="76">
        <f>G29</f>
        <v>2931</v>
      </c>
    </row>
    <row r="26" spans="1:7" ht="69" customHeight="1">
      <c r="A26" s="59" t="s">
        <v>125</v>
      </c>
      <c r="B26" s="71">
        <v>954</v>
      </c>
      <c r="C26" s="72" t="s">
        <v>51</v>
      </c>
      <c r="D26" s="72" t="s">
        <v>52</v>
      </c>
      <c r="E26" s="72" t="s">
        <v>165</v>
      </c>
      <c r="F26" s="71"/>
      <c r="G26" s="76">
        <f>G29</f>
        <v>2931</v>
      </c>
    </row>
    <row r="27" spans="1:7" ht="36.75" customHeight="1">
      <c r="A27" s="59" t="s">
        <v>54</v>
      </c>
      <c r="B27" s="71">
        <v>954</v>
      </c>
      <c r="C27" s="72" t="s">
        <v>51</v>
      </c>
      <c r="D27" s="72" t="s">
        <v>52</v>
      </c>
      <c r="E27" s="71" t="s">
        <v>166</v>
      </c>
      <c r="F27" s="71"/>
      <c r="G27" s="76">
        <f>G29</f>
        <v>2931</v>
      </c>
    </row>
    <row r="28" spans="1:7" ht="15">
      <c r="A28" s="59" t="s">
        <v>56</v>
      </c>
      <c r="B28" s="71">
        <v>954</v>
      </c>
      <c r="C28" s="72" t="s">
        <v>51</v>
      </c>
      <c r="D28" s="72" t="s">
        <v>52</v>
      </c>
      <c r="E28" s="71" t="s">
        <v>167</v>
      </c>
      <c r="F28" s="71"/>
      <c r="G28" s="76">
        <f>G29</f>
        <v>2931</v>
      </c>
    </row>
    <row r="29" spans="1:7" ht="30.75">
      <c r="A29" s="59" t="s">
        <v>57</v>
      </c>
      <c r="B29" s="71">
        <v>954</v>
      </c>
      <c r="C29" s="71" t="s">
        <v>51</v>
      </c>
      <c r="D29" s="71" t="s">
        <v>52</v>
      </c>
      <c r="E29" s="71" t="s">
        <v>167</v>
      </c>
      <c r="F29" s="71">
        <v>120</v>
      </c>
      <c r="G29" s="76">
        <v>2931</v>
      </c>
    </row>
    <row r="30" spans="1:7" ht="88.5" customHeight="1">
      <c r="A30" s="27" t="s">
        <v>22</v>
      </c>
      <c r="B30" s="71">
        <v>954</v>
      </c>
      <c r="C30" s="72" t="s">
        <v>51</v>
      </c>
      <c r="D30" s="72" t="s">
        <v>58</v>
      </c>
      <c r="E30" s="71"/>
      <c r="F30" s="71"/>
      <c r="G30" s="76">
        <f>G31</f>
        <v>43046</v>
      </c>
    </row>
    <row r="31" spans="1:7" ht="55.5" customHeight="1">
      <c r="A31" s="59" t="s">
        <v>125</v>
      </c>
      <c r="B31" s="71">
        <v>954</v>
      </c>
      <c r="C31" s="72" t="s">
        <v>51</v>
      </c>
      <c r="D31" s="72" t="s">
        <v>58</v>
      </c>
      <c r="E31" s="72" t="s">
        <v>165</v>
      </c>
      <c r="F31" s="71"/>
      <c r="G31" s="76">
        <f>G32</f>
        <v>43046</v>
      </c>
    </row>
    <row r="32" spans="1:7" ht="39" customHeight="1">
      <c r="A32" s="59" t="s">
        <v>54</v>
      </c>
      <c r="B32" s="71">
        <v>954</v>
      </c>
      <c r="C32" s="72" t="s">
        <v>51</v>
      </c>
      <c r="D32" s="72" t="s">
        <v>58</v>
      </c>
      <c r="E32" s="71" t="s">
        <v>166</v>
      </c>
      <c r="F32" s="71"/>
      <c r="G32" s="76">
        <f>G33+G37+G39+G41+G43</f>
        <v>43046</v>
      </c>
    </row>
    <row r="33" spans="1:7" ht="30.75">
      <c r="A33" s="59" t="s">
        <v>59</v>
      </c>
      <c r="B33" s="71">
        <v>954</v>
      </c>
      <c r="C33" s="72" t="s">
        <v>51</v>
      </c>
      <c r="D33" s="72" t="s">
        <v>58</v>
      </c>
      <c r="E33" s="71" t="s">
        <v>168</v>
      </c>
      <c r="F33" s="71"/>
      <c r="G33" s="76">
        <f>G34+G35+G36</f>
        <v>41561</v>
      </c>
    </row>
    <row r="34" spans="1:7" ht="42.75" customHeight="1">
      <c r="A34" s="59" t="s">
        <v>57</v>
      </c>
      <c r="B34" s="71">
        <v>954</v>
      </c>
      <c r="C34" s="72" t="s">
        <v>51</v>
      </c>
      <c r="D34" s="72" t="s">
        <v>58</v>
      </c>
      <c r="E34" s="71" t="s">
        <v>168</v>
      </c>
      <c r="F34" s="71">
        <v>120</v>
      </c>
      <c r="G34" s="76">
        <f>35624+1025-70</f>
        <v>36579</v>
      </c>
    </row>
    <row r="35" spans="1:7" ht="46.5">
      <c r="A35" s="59" t="s">
        <v>99</v>
      </c>
      <c r="B35" s="71">
        <v>954</v>
      </c>
      <c r="C35" s="72" t="s">
        <v>51</v>
      </c>
      <c r="D35" s="72" t="s">
        <v>58</v>
      </c>
      <c r="E35" s="71" t="s">
        <v>168</v>
      </c>
      <c r="F35" s="71">
        <v>240</v>
      </c>
      <c r="G35" s="76">
        <f>3762+420+500</f>
        <v>4682</v>
      </c>
    </row>
    <row r="36" spans="1:7" ht="15">
      <c r="A36" s="59" t="s">
        <v>60</v>
      </c>
      <c r="B36" s="71">
        <v>954</v>
      </c>
      <c r="C36" s="72" t="s">
        <v>51</v>
      </c>
      <c r="D36" s="72" t="s">
        <v>58</v>
      </c>
      <c r="E36" s="71" t="s">
        <v>168</v>
      </c>
      <c r="F36" s="71">
        <v>850</v>
      </c>
      <c r="G36" s="76">
        <v>300</v>
      </c>
    </row>
    <row r="37" spans="1:7" ht="46.5">
      <c r="A37" s="59" t="s">
        <v>92</v>
      </c>
      <c r="B37" s="71">
        <v>954</v>
      </c>
      <c r="C37" s="72" t="s">
        <v>51</v>
      </c>
      <c r="D37" s="72" t="s">
        <v>58</v>
      </c>
      <c r="E37" s="71" t="s">
        <v>169</v>
      </c>
      <c r="F37" s="71"/>
      <c r="G37" s="76">
        <f>G38</f>
        <v>678</v>
      </c>
    </row>
    <row r="38" spans="1:7" ht="15">
      <c r="A38" s="59" t="s">
        <v>94</v>
      </c>
      <c r="B38" s="71">
        <v>954</v>
      </c>
      <c r="C38" s="72" t="s">
        <v>51</v>
      </c>
      <c r="D38" s="72" t="s">
        <v>58</v>
      </c>
      <c r="E38" s="71" t="s">
        <v>169</v>
      </c>
      <c r="F38" s="71">
        <v>540</v>
      </c>
      <c r="G38" s="76">
        <v>678</v>
      </c>
    </row>
    <row r="39" spans="1:7" ht="126" customHeight="1">
      <c r="A39" s="56" t="s">
        <v>61</v>
      </c>
      <c r="B39" s="71">
        <v>954</v>
      </c>
      <c r="C39" s="72" t="s">
        <v>51</v>
      </c>
      <c r="D39" s="72" t="s">
        <v>58</v>
      </c>
      <c r="E39" s="71" t="s">
        <v>170</v>
      </c>
      <c r="F39" s="71"/>
      <c r="G39" s="76">
        <f>G40</f>
        <v>456</v>
      </c>
    </row>
    <row r="40" spans="1:7" ht="15">
      <c r="A40" s="59" t="s">
        <v>94</v>
      </c>
      <c r="B40" s="71">
        <v>954</v>
      </c>
      <c r="C40" s="72" t="s">
        <v>51</v>
      </c>
      <c r="D40" s="72" t="s">
        <v>58</v>
      </c>
      <c r="E40" s="71" t="s">
        <v>170</v>
      </c>
      <c r="F40" s="71">
        <v>540</v>
      </c>
      <c r="G40" s="76">
        <v>456</v>
      </c>
    </row>
    <row r="41" spans="1:7" ht="117" customHeight="1">
      <c r="A41" s="59" t="s">
        <v>62</v>
      </c>
      <c r="B41" s="71">
        <v>954</v>
      </c>
      <c r="C41" s="72" t="s">
        <v>51</v>
      </c>
      <c r="D41" s="72" t="s">
        <v>58</v>
      </c>
      <c r="E41" s="71" t="s">
        <v>171</v>
      </c>
      <c r="F41" s="71"/>
      <c r="G41" s="76">
        <f>G42</f>
        <v>168</v>
      </c>
    </row>
    <row r="42" spans="1:7" ht="15">
      <c r="A42" s="59" t="s">
        <v>94</v>
      </c>
      <c r="B42" s="71">
        <v>954</v>
      </c>
      <c r="C42" s="72" t="s">
        <v>51</v>
      </c>
      <c r="D42" s="72" t="s">
        <v>58</v>
      </c>
      <c r="E42" s="71" t="s">
        <v>171</v>
      </c>
      <c r="F42" s="71">
        <v>540</v>
      </c>
      <c r="G42" s="76">
        <v>168</v>
      </c>
    </row>
    <row r="43" spans="1:7" ht="328.5" customHeight="1">
      <c r="A43" s="79" t="s">
        <v>63</v>
      </c>
      <c r="B43" s="71">
        <v>954</v>
      </c>
      <c r="C43" s="72" t="s">
        <v>51</v>
      </c>
      <c r="D43" s="72" t="s">
        <v>58</v>
      </c>
      <c r="E43" s="71" t="s">
        <v>172</v>
      </c>
      <c r="F43" s="71"/>
      <c r="G43" s="76">
        <f>G44</f>
        <v>183</v>
      </c>
    </row>
    <row r="44" spans="1:7" ht="15">
      <c r="A44" s="59" t="s">
        <v>94</v>
      </c>
      <c r="B44" s="71">
        <v>954</v>
      </c>
      <c r="C44" s="72" t="s">
        <v>51</v>
      </c>
      <c r="D44" s="72" t="s">
        <v>58</v>
      </c>
      <c r="E44" s="71" t="s">
        <v>172</v>
      </c>
      <c r="F44" s="71">
        <v>540</v>
      </c>
      <c r="G44" s="76">
        <v>183</v>
      </c>
    </row>
    <row r="45" spans="1:7" ht="15">
      <c r="A45" s="27" t="s">
        <v>83</v>
      </c>
      <c r="B45" s="71">
        <v>954</v>
      </c>
      <c r="C45" s="72" t="s">
        <v>51</v>
      </c>
      <c r="D45" s="72" t="s">
        <v>87</v>
      </c>
      <c r="E45" s="71"/>
      <c r="F45" s="71"/>
      <c r="G45" s="76">
        <f>G48</f>
        <v>20</v>
      </c>
    </row>
    <row r="46" spans="1:7" ht="15">
      <c r="A46" s="59" t="s">
        <v>65</v>
      </c>
      <c r="B46" s="71">
        <v>954</v>
      </c>
      <c r="C46" s="72" t="s">
        <v>51</v>
      </c>
      <c r="D46" s="72" t="s">
        <v>87</v>
      </c>
      <c r="E46" s="71" t="s">
        <v>66</v>
      </c>
      <c r="F46" s="71"/>
      <c r="G46" s="76">
        <f>G48</f>
        <v>20</v>
      </c>
    </row>
    <row r="47" spans="1:7" ht="30.75">
      <c r="A47" s="59" t="s">
        <v>67</v>
      </c>
      <c r="B47" s="71">
        <v>954</v>
      </c>
      <c r="C47" s="72" t="s">
        <v>51</v>
      </c>
      <c r="D47" s="72" t="s">
        <v>87</v>
      </c>
      <c r="E47" s="71" t="s">
        <v>68</v>
      </c>
      <c r="F47" s="71"/>
      <c r="G47" s="76">
        <f>G48</f>
        <v>20</v>
      </c>
    </row>
    <row r="48" spans="1:7" ht="30.75">
      <c r="A48" s="59" t="s">
        <v>122</v>
      </c>
      <c r="B48" s="71">
        <v>954</v>
      </c>
      <c r="C48" s="72" t="s">
        <v>51</v>
      </c>
      <c r="D48" s="72" t="s">
        <v>87</v>
      </c>
      <c r="E48" s="71" t="s">
        <v>123</v>
      </c>
      <c r="F48" s="71"/>
      <c r="G48" s="76">
        <f>G49</f>
        <v>20</v>
      </c>
    </row>
    <row r="49" spans="1:7" ht="46.5">
      <c r="A49" s="59" t="s">
        <v>99</v>
      </c>
      <c r="B49" s="71">
        <v>954</v>
      </c>
      <c r="C49" s="72" t="s">
        <v>51</v>
      </c>
      <c r="D49" s="72" t="s">
        <v>87</v>
      </c>
      <c r="E49" s="71" t="s">
        <v>123</v>
      </c>
      <c r="F49" s="71">
        <v>240</v>
      </c>
      <c r="G49" s="76">
        <v>20</v>
      </c>
    </row>
    <row r="50" spans="1:7" ht="15">
      <c r="A50" s="59" t="s">
        <v>23</v>
      </c>
      <c r="B50" s="71">
        <v>954</v>
      </c>
      <c r="C50" s="72" t="s">
        <v>51</v>
      </c>
      <c r="D50" s="72" t="s">
        <v>64</v>
      </c>
      <c r="E50" s="71"/>
      <c r="F50" s="71"/>
      <c r="G50" s="76">
        <f>G54</f>
        <v>400</v>
      </c>
    </row>
    <row r="51" spans="1:7" ht="15">
      <c r="A51" s="59" t="s">
        <v>65</v>
      </c>
      <c r="B51" s="71">
        <v>954</v>
      </c>
      <c r="C51" s="72" t="s">
        <v>51</v>
      </c>
      <c r="D51" s="72" t="s">
        <v>64</v>
      </c>
      <c r="E51" s="71" t="s">
        <v>66</v>
      </c>
      <c r="F51" s="71"/>
      <c r="G51" s="76">
        <f>G54</f>
        <v>400</v>
      </c>
    </row>
    <row r="52" spans="1:7" ht="30.75">
      <c r="A52" s="59" t="s">
        <v>67</v>
      </c>
      <c r="B52" s="71">
        <v>954</v>
      </c>
      <c r="C52" s="72" t="s">
        <v>51</v>
      </c>
      <c r="D52" s="72" t="s">
        <v>64</v>
      </c>
      <c r="E52" s="72" t="s">
        <v>68</v>
      </c>
      <c r="F52" s="71"/>
      <c r="G52" s="76">
        <f>G54</f>
        <v>400</v>
      </c>
    </row>
    <row r="53" spans="1:7" ht="15">
      <c r="A53" s="59" t="s">
        <v>69</v>
      </c>
      <c r="B53" s="71">
        <v>954</v>
      </c>
      <c r="C53" s="72" t="s">
        <v>51</v>
      </c>
      <c r="D53" s="72" t="s">
        <v>64</v>
      </c>
      <c r="E53" s="72" t="s">
        <v>70</v>
      </c>
      <c r="F53" s="71"/>
      <c r="G53" s="76">
        <f>G54</f>
        <v>400</v>
      </c>
    </row>
    <row r="54" spans="1:7" ht="15">
      <c r="A54" s="59" t="s">
        <v>71</v>
      </c>
      <c r="B54" s="71">
        <v>954</v>
      </c>
      <c r="C54" s="72" t="s">
        <v>51</v>
      </c>
      <c r="D54" s="72" t="s">
        <v>64</v>
      </c>
      <c r="E54" s="72" t="s">
        <v>70</v>
      </c>
      <c r="F54" s="71">
        <v>870</v>
      </c>
      <c r="G54" s="76">
        <v>400</v>
      </c>
    </row>
    <row r="55" spans="1:7" ht="15">
      <c r="A55" s="59" t="s">
        <v>24</v>
      </c>
      <c r="B55" s="71">
        <v>954</v>
      </c>
      <c r="C55" s="72" t="s">
        <v>51</v>
      </c>
      <c r="D55" s="72" t="s">
        <v>72</v>
      </c>
      <c r="E55" s="72"/>
      <c r="F55" s="71"/>
      <c r="G55" s="76">
        <f>G56</f>
        <v>8047</v>
      </c>
    </row>
    <row r="56" spans="1:7" ht="46.5">
      <c r="A56" s="59" t="s">
        <v>125</v>
      </c>
      <c r="B56" s="71">
        <v>954</v>
      </c>
      <c r="C56" s="72" t="s">
        <v>51</v>
      </c>
      <c r="D56" s="72" t="s">
        <v>72</v>
      </c>
      <c r="E56" s="72" t="s">
        <v>165</v>
      </c>
      <c r="F56" s="71"/>
      <c r="G56" s="76">
        <f>G57+G68</f>
        <v>8047</v>
      </c>
    </row>
    <row r="57" spans="1:7" ht="46.5">
      <c r="A57" s="59" t="s">
        <v>73</v>
      </c>
      <c r="B57" s="71">
        <v>954</v>
      </c>
      <c r="C57" s="72" t="s">
        <v>51</v>
      </c>
      <c r="D57" s="72" t="s">
        <v>72</v>
      </c>
      <c r="E57" s="72" t="s">
        <v>173</v>
      </c>
      <c r="F57" s="71"/>
      <c r="G57" s="76">
        <f>G58+G61+G64+G66</f>
        <v>8043</v>
      </c>
    </row>
    <row r="58" spans="1:7" ht="46.5">
      <c r="A58" s="59" t="s">
        <v>74</v>
      </c>
      <c r="B58" s="71">
        <v>954</v>
      </c>
      <c r="C58" s="72" t="s">
        <v>51</v>
      </c>
      <c r="D58" s="72" t="s">
        <v>72</v>
      </c>
      <c r="E58" s="72" t="s">
        <v>174</v>
      </c>
      <c r="F58" s="71"/>
      <c r="G58" s="76">
        <f>G59+G60</f>
        <v>2003</v>
      </c>
    </row>
    <row r="59" spans="1:7" ht="46.5">
      <c r="A59" s="59" t="s">
        <v>99</v>
      </c>
      <c r="B59" s="71">
        <v>954</v>
      </c>
      <c r="C59" s="72" t="s">
        <v>51</v>
      </c>
      <c r="D59" s="72" t="s">
        <v>72</v>
      </c>
      <c r="E59" s="72" t="s">
        <v>174</v>
      </c>
      <c r="F59" s="71">
        <v>240</v>
      </c>
      <c r="G59" s="76">
        <f>1284+200+506</f>
        <v>1990</v>
      </c>
    </row>
    <row r="60" spans="1:7" ht="144.75" customHeight="1">
      <c r="A60" s="95" t="s">
        <v>235</v>
      </c>
      <c r="B60" s="71">
        <v>954</v>
      </c>
      <c r="C60" s="72" t="s">
        <v>51</v>
      </c>
      <c r="D60" s="72" t="s">
        <v>72</v>
      </c>
      <c r="E60" s="71" t="s">
        <v>174</v>
      </c>
      <c r="F60" s="71">
        <v>830</v>
      </c>
      <c r="G60" s="76">
        <v>13</v>
      </c>
    </row>
    <row r="61" spans="1:7" ht="42" customHeight="1">
      <c r="A61" s="59" t="s">
        <v>161</v>
      </c>
      <c r="B61" s="71">
        <v>954</v>
      </c>
      <c r="C61" s="72" t="s">
        <v>51</v>
      </c>
      <c r="D61" s="72" t="s">
        <v>72</v>
      </c>
      <c r="E61" s="72" t="s">
        <v>198</v>
      </c>
      <c r="F61" s="71"/>
      <c r="G61" s="76">
        <f>G62+G63</f>
        <v>157</v>
      </c>
    </row>
    <row r="62" spans="1:7" ht="46.5">
      <c r="A62" s="59" t="s">
        <v>99</v>
      </c>
      <c r="B62" s="71">
        <v>954</v>
      </c>
      <c r="C62" s="72" t="s">
        <v>51</v>
      </c>
      <c r="D62" s="72" t="s">
        <v>72</v>
      </c>
      <c r="E62" s="72" t="s">
        <v>198</v>
      </c>
      <c r="F62" s="71">
        <v>240</v>
      </c>
      <c r="G62" s="76">
        <f>100+45</f>
        <v>145</v>
      </c>
    </row>
    <row r="63" spans="1:7" ht="15">
      <c r="A63" s="59" t="s">
        <v>104</v>
      </c>
      <c r="B63" s="71">
        <v>954</v>
      </c>
      <c r="C63" s="72" t="s">
        <v>51</v>
      </c>
      <c r="D63" s="72" t="s">
        <v>72</v>
      </c>
      <c r="E63" s="72" t="s">
        <v>198</v>
      </c>
      <c r="F63" s="71">
        <v>360</v>
      </c>
      <c r="G63" s="76">
        <v>12</v>
      </c>
    </row>
    <row r="64" spans="1:7" ht="30.75">
      <c r="A64" s="59" t="s">
        <v>220</v>
      </c>
      <c r="B64" s="71">
        <v>954</v>
      </c>
      <c r="C64" s="72" t="s">
        <v>51</v>
      </c>
      <c r="D64" s="72" t="s">
        <v>72</v>
      </c>
      <c r="E64" s="72" t="s">
        <v>221</v>
      </c>
      <c r="F64" s="71"/>
      <c r="G64" s="76">
        <f>G65</f>
        <v>30</v>
      </c>
    </row>
    <row r="65" spans="1:7" ht="46.5">
      <c r="A65" s="59" t="s">
        <v>99</v>
      </c>
      <c r="B65" s="71">
        <v>954</v>
      </c>
      <c r="C65" s="72" t="s">
        <v>51</v>
      </c>
      <c r="D65" s="72" t="s">
        <v>72</v>
      </c>
      <c r="E65" s="72" t="s">
        <v>221</v>
      </c>
      <c r="F65" s="71">
        <v>240</v>
      </c>
      <c r="G65" s="76">
        <v>30</v>
      </c>
    </row>
    <row r="66" spans="1:7" ht="46.5" customHeight="1">
      <c r="A66" s="59" t="s">
        <v>222</v>
      </c>
      <c r="B66" s="71">
        <v>954</v>
      </c>
      <c r="C66" s="72" t="s">
        <v>51</v>
      </c>
      <c r="D66" s="72" t="s">
        <v>72</v>
      </c>
      <c r="E66" s="72" t="s">
        <v>223</v>
      </c>
      <c r="F66" s="71"/>
      <c r="G66" s="76">
        <f>G67</f>
        <v>5853</v>
      </c>
    </row>
    <row r="67" spans="1:7" ht="46.5">
      <c r="A67" s="59" t="s">
        <v>99</v>
      </c>
      <c r="B67" s="71">
        <v>954</v>
      </c>
      <c r="C67" s="72" t="s">
        <v>51</v>
      </c>
      <c r="D67" s="72" t="s">
        <v>72</v>
      </c>
      <c r="E67" s="72" t="s">
        <v>223</v>
      </c>
      <c r="F67" s="71">
        <v>240</v>
      </c>
      <c r="G67" s="76">
        <v>5853</v>
      </c>
    </row>
    <row r="68" spans="1:7" ht="30.75">
      <c r="A68" s="59" t="s">
        <v>54</v>
      </c>
      <c r="B68" s="71">
        <v>954</v>
      </c>
      <c r="C68" s="72" t="s">
        <v>51</v>
      </c>
      <c r="D68" s="72" t="s">
        <v>72</v>
      </c>
      <c r="E68" s="72" t="s">
        <v>166</v>
      </c>
      <c r="F68" s="71"/>
      <c r="G68" s="76">
        <f>G70</f>
        <v>4</v>
      </c>
    </row>
    <row r="69" spans="1:7" ht="78">
      <c r="A69" s="59" t="s">
        <v>93</v>
      </c>
      <c r="B69" s="71">
        <v>954</v>
      </c>
      <c r="C69" s="72" t="s">
        <v>51</v>
      </c>
      <c r="D69" s="72" t="s">
        <v>72</v>
      </c>
      <c r="E69" s="72" t="s">
        <v>175</v>
      </c>
      <c r="F69" s="71"/>
      <c r="G69" s="76">
        <f>G70</f>
        <v>4</v>
      </c>
    </row>
    <row r="70" spans="1:7" ht="46.5">
      <c r="A70" s="59" t="s">
        <v>99</v>
      </c>
      <c r="B70" s="71">
        <v>954</v>
      </c>
      <c r="C70" s="72" t="s">
        <v>51</v>
      </c>
      <c r="D70" s="72" t="s">
        <v>72</v>
      </c>
      <c r="E70" s="72" t="s">
        <v>175</v>
      </c>
      <c r="F70" s="71">
        <v>240</v>
      </c>
      <c r="G70" s="76">
        <v>4</v>
      </c>
    </row>
    <row r="71" spans="1:7" ht="15">
      <c r="A71" s="59" t="s">
        <v>25</v>
      </c>
      <c r="B71" s="71">
        <v>954</v>
      </c>
      <c r="C71" s="72" t="s">
        <v>52</v>
      </c>
      <c r="D71" s="72"/>
      <c r="E71" s="72"/>
      <c r="F71" s="71"/>
      <c r="G71" s="76">
        <f>G73</f>
        <v>1014</v>
      </c>
    </row>
    <row r="72" spans="1:7" ht="15">
      <c r="A72" s="59" t="s">
        <v>26</v>
      </c>
      <c r="B72" s="71">
        <v>954</v>
      </c>
      <c r="C72" s="72" t="s">
        <v>52</v>
      </c>
      <c r="D72" s="72" t="s">
        <v>75</v>
      </c>
      <c r="E72" s="72"/>
      <c r="F72" s="71"/>
      <c r="G72" s="76">
        <f>G73</f>
        <v>1014</v>
      </c>
    </row>
    <row r="73" spans="1:7" ht="46.5">
      <c r="A73" s="59" t="s">
        <v>125</v>
      </c>
      <c r="B73" s="71">
        <v>954</v>
      </c>
      <c r="C73" s="72" t="s">
        <v>52</v>
      </c>
      <c r="D73" s="72" t="s">
        <v>75</v>
      </c>
      <c r="E73" s="72" t="s">
        <v>165</v>
      </c>
      <c r="F73" s="71"/>
      <c r="G73" s="76">
        <f>G74</f>
        <v>1014</v>
      </c>
    </row>
    <row r="74" spans="1:7" ht="30.75">
      <c r="A74" s="59" t="s">
        <v>54</v>
      </c>
      <c r="B74" s="71">
        <v>954</v>
      </c>
      <c r="C74" s="72" t="s">
        <v>52</v>
      </c>
      <c r="D74" s="72" t="s">
        <v>75</v>
      </c>
      <c r="E74" s="72" t="s">
        <v>166</v>
      </c>
      <c r="F74" s="71"/>
      <c r="G74" s="76">
        <f>G75</f>
        <v>1014</v>
      </c>
    </row>
    <row r="75" spans="1:7" ht="46.5">
      <c r="A75" s="59" t="s">
        <v>76</v>
      </c>
      <c r="B75" s="71">
        <v>954</v>
      </c>
      <c r="C75" s="72" t="s">
        <v>52</v>
      </c>
      <c r="D75" s="72" t="s">
        <v>75</v>
      </c>
      <c r="E75" s="72" t="s">
        <v>176</v>
      </c>
      <c r="F75" s="71"/>
      <c r="G75" s="76">
        <f>G76+G77</f>
        <v>1014</v>
      </c>
    </row>
    <row r="76" spans="1:7" ht="30.75">
      <c r="A76" s="59" t="s">
        <v>57</v>
      </c>
      <c r="B76" s="71">
        <v>954</v>
      </c>
      <c r="C76" s="72" t="s">
        <v>52</v>
      </c>
      <c r="D76" s="72" t="s">
        <v>75</v>
      </c>
      <c r="E76" s="72" t="s">
        <v>176</v>
      </c>
      <c r="F76" s="71">
        <v>120</v>
      </c>
      <c r="G76" s="76">
        <v>941</v>
      </c>
    </row>
    <row r="77" spans="1:7" ht="46.5">
      <c r="A77" s="59" t="s">
        <v>99</v>
      </c>
      <c r="B77" s="71">
        <v>954</v>
      </c>
      <c r="C77" s="72" t="s">
        <v>52</v>
      </c>
      <c r="D77" s="72" t="s">
        <v>75</v>
      </c>
      <c r="E77" s="72" t="s">
        <v>176</v>
      </c>
      <c r="F77" s="71">
        <v>240</v>
      </c>
      <c r="G77" s="76">
        <v>73</v>
      </c>
    </row>
    <row r="78" spans="1:7" ht="30.75">
      <c r="A78" s="59" t="s">
        <v>27</v>
      </c>
      <c r="B78" s="71">
        <v>954</v>
      </c>
      <c r="C78" s="72" t="s">
        <v>75</v>
      </c>
      <c r="D78" s="72"/>
      <c r="E78" s="72"/>
      <c r="F78" s="71"/>
      <c r="G78" s="76">
        <f>G79+G85</f>
        <v>1448</v>
      </c>
    </row>
    <row r="79" spans="1:7" ht="15">
      <c r="A79" s="59" t="s">
        <v>28</v>
      </c>
      <c r="B79" s="71">
        <v>954</v>
      </c>
      <c r="C79" s="72" t="s">
        <v>75</v>
      </c>
      <c r="D79" s="72" t="s">
        <v>77</v>
      </c>
      <c r="E79" s="72"/>
      <c r="F79" s="71"/>
      <c r="G79" s="76">
        <f>G82</f>
        <v>600</v>
      </c>
    </row>
    <row r="80" spans="1:7" ht="46.5">
      <c r="A80" s="59" t="s">
        <v>125</v>
      </c>
      <c r="B80" s="71">
        <v>954</v>
      </c>
      <c r="C80" s="72" t="s">
        <v>75</v>
      </c>
      <c r="D80" s="72" t="s">
        <v>77</v>
      </c>
      <c r="E80" s="72" t="s">
        <v>165</v>
      </c>
      <c r="F80" s="71"/>
      <c r="G80" s="76">
        <f>G82</f>
        <v>600</v>
      </c>
    </row>
    <row r="81" spans="1:7" ht="46.5">
      <c r="A81" s="59" t="s">
        <v>73</v>
      </c>
      <c r="B81" s="71">
        <v>954</v>
      </c>
      <c r="C81" s="72" t="s">
        <v>75</v>
      </c>
      <c r="D81" s="72" t="s">
        <v>77</v>
      </c>
      <c r="E81" s="72" t="s">
        <v>173</v>
      </c>
      <c r="F81" s="71"/>
      <c r="G81" s="76">
        <f>G82</f>
        <v>600</v>
      </c>
    </row>
    <row r="82" spans="1:7" ht="30.75">
      <c r="A82" s="59" t="s">
        <v>78</v>
      </c>
      <c r="B82" s="71">
        <v>954</v>
      </c>
      <c r="C82" s="72" t="s">
        <v>75</v>
      </c>
      <c r="D82" s="72" t="s">
        <v>77</v>
      </c>
      <c r="E82" s="72" t="s">
        <v>177</v>
      </c>
      <c r="F82" s="71"/>
      <c r="G82" s="76">
        <f>G83+G84</f>
        <v>600</v>
      </c>
    </row>
    <row r="83" spans="1:7" ht="46.5">
      <c r="A83" s="59" t="s">
        <v>79</v>
      </c>
      <c r="B83" s="71">
        <v>954</v>
      </c>
      <c r="C83" s="72" t="s">
        <v>75</v>
      </c>
      <c r="D83" s="72" t="s">
        <v>77</v>
      </c>
      <c r="E83" s="72" t="s">
        <v>177</v>
      </c>
      <c r="F83" s="71">
        <v>630</v>
      </c>
      <c r="G83" s="76">
        <v>500</v>
      </c>
    </row>
    <row r="84" spans="1:7" ht="46.5">
      <c r="A84" s="59" t="s">
        <v>99</v>
      </c>
      <c r="B84" s="71">
        <v>954</v>
      </c>
      <c r="C84" s="72" t="s">
        <v>75</v>
      </c>
      <c r="D84" s="72" t="s">
        <v>77</v>
      </c>
      <c r="E84" s="72" t="s">
        <v>177</v>
      </c>
      <c r="F84" s="71">
        <v>240</v>
      </c>
      <c r="G84" s="76">
        <v>100</v>
      </c>
    </row>
    <row r="85" spans="1:7" ht="30.75">
      <c r="A85" s="59" t="s">
        <v>81</v>
      </c>
      <c r="B85" s="71">
        <v>954</v>
      </c>
      <c r="C85" s="72" t="s">
        <v>75</v>
      </c>
      <c r="D85" s="72" t="s">
        <v>84</v>
      </c>
      <c r="E85" s="72"/>
      <c r="F85" s="71"/>
      <c r="G85" s="76">
        <f>G86</f>
        <v>848</v>
      </c>
    </row>
    <row r="86" spans="1:7" ht="46.5">
      <c r="A86" s="59" t="s">
        <v>125</v>
      </c>
      <c r="B86" s="71">
        <v>954</v>
      </c>
      <c r="C86" s="72" t="s">
        <v>75</v>
      </c>
      <c r="D86" s="72" t="s">
        <v>84</v>
      </c>
      <c r="E86" s="72" t="s">
        <v>165</v>
      </c>
      <c r="F86" s="71"/>
      <c r="G86" s="76">
        <f>G87</f>
        <v>848</v>
      </c>
    </row>
    <row r="87" spans="1:7" ht="46.5">
      <c r="A87" s="59" t="s">
        <v>73</v>
      </c>
      <c r="B87" s="71">
        <v>954</v>
      </c>
      <c r="C87" s="72" t="s">
        <v>75</v>
      </c>
      <c r="D87" s="72" t="s">
        <v>84</v>
      </c>
      <c r="E87" s="72" t="s">
        <v>173</v>
      </c>
      <c r="F87" s="71"/>
      <c r="G87" s="76">
        <f>G88+G90</f>
        <v>848</v>
      </c>
    </row>
    <row r="88" spans="1:8" ht="52.5" customHeight="1">
      <c r="A88" s="59" t="s">
        <v>233</v>
      </c>
      <c r="B88" s="71">
        <v>954</v>
      </c>
      <c r="C88" s="72" t="s">
        <v>75</v>
      </c>
      <c r="D88" s="72" t="s">
        <v>84</v>
      </c>
      <c r="E88" s="72" t="s">
        <v>232</v>
      </c>
      <c r="F88" s="71"/>
      <c r="G88" s="76">
        <f>G89</f>
        <v>98</v>
      </c>
      <c r="H88" s="94"/>
    </row>
    <row r="89" spans="1:7" ht="46.5">
      <c r="A89" s="59" t="s">
        <v>99</v>
      </c>
      <c r="B89" s="71">
        <v>954</v>
      </c>
      <c r="C89" s="72" t="s">
        <v>75</v>
      </c>
      <c r="D89" s="72" t="s">
        <v>84</v>
      </c>
      <c r="E89" s="72" t="s">
        <v>232</v>
      </c>
      <c r="F89" s="71">
        <v>240</v>
      </c>
      <c r="G89" s="76">
        <v>98</v>
      </c>
    </row>
    <row r="90" spans="1:7" ht="46.5">
      <c r="A90" s="59" t="s">
        <v>80</v>
      </c>
      <c r="B90" s="71">
        <v>954</v>
      </c>
      <c r="C90" s="72" t="s">
        <v>75</v>
      </c>
      <c r="D90" s="72" t="s">
        <v>84</v>
      </c>
      <c r="E90" s="72" t="s">
        <v>178</v>
      </c>
      <c r="F90" s="71"/>
      <c r="G90" s="76">
        <f>G91</f>
        <v>750</v>
      </c>
    </row>
    <row r="91" spans="1:7" ht="46.5">
      <c r="A91" s="59" t="s">
        <v>79</v>
      </c>
      <c r="B91" s="71">
        <v>954</v>
      </c>
      <c r="C91" s="72" t="s">
        <v>75</v>
      </c>
      <c r="D91" s="72" t="s">
        <v>84</v>
      </c>
      <c r="E91" s="72" t="s">
        <v>178</v>
      </c>
      <c r="F91" s="71">
        <v>630</v>
      </c>
      <c r="G91" s="76">
        <v>750</v>
      </c>
    </row>
    <row r="92" spans="1:7" ht="15">
      <c r="A92" s="71" t="s">
        <v>29</v>
      </c>
      <c r="B92" s="71">
        <v>954</v>
      </c>
      <c r="C92" s="72" t="s">
        <v>58</v>
      </c>
      <c r="D92" s="72"/>
      <c r="E92" s="72"/>
      <c r="F92" s="71"/>
      <c r="G92" s="76">
        <f>G95</f>
        <v>12524</v>
      </c>
    </row>
    <row r="93" spans="1:7" ht="15">
      <c r="A93" s="71" t="s">
        <v>30</v>
      </c>
      <c r="B93" s="71">
        <v>954</v>
      </c>
      <c r="C93" s="72" t="s">
        <v>58</v>
      </c>
      <c r="D93" s="72" t="s">
        <v>85</v>
      </c>
      <c r="E93" s="72"/>
      <c r="F93" s="71"/>
      <c r="G93" s="76">
        <f>G95</f>
        <v>12524</v>
      </c>
    </row>
    <row r="94" spans="1:7" ht="46.5">
      <c r="A94" s="59" t="s">
        <v>125</v>
      </c>
      <c r="B94" s="71">
        <v>954</v>
      </c>
      <c r="C94" s="72" t="s">
        <v>58</v>
      </c>
      <c r="D94" s="72" t="s">
        <v>85</v>
      </c>
      <c r="E94" s="72" t="s">
        <v>165</v>
      </c>
      <c r="F94" s="71"/>
      <c r="G94" s="76">
        <f>G95</f>
        <v>12524</v>
      </c>
    </row>
    <row r="95" spans="1:7" ht="30.75">
      <c r="A95" s="59" t="s">
        <v>112</v>
      </c>
      <c r="B95" s="71">
        <v>954</v>
      </c>
      <c r="C95" s="72" t="s">
        <v>58</v>
      </c>
      <c r="D95" s="72" t="s">
        <v>85</v>
      </c>
      <c r="E95" s="72" t="s">
        <v>179</v>
      </c>
      <c r="F95" s="71"/>
      <c r="G95" s="76">
        <f>G96+G100+G98</f>
        <v>12524</v>
      </c>
    </row>
    <row r="96" spans="1:7" ht="30.75">
      <c r="A96" s="59" t="s">
        <v>118</v>
      </c>
      <c r="B96" s="71">
        <v>954</v>
      </c>
      <c r="C96" s="72" t="s">
        <v>58</v>
      </c>
      <c r="D96" s="72" t="s">
        <v>85</v>
      </c>
      <c r="E96" s="72" t="s">
        <v>180</v>
      </c>
      <c r="F96" s="71"/>
      <c r="G96" s="76">
        <f>G97</f>
        <v>7481</v>
      </c>
    </row>
    <row r="97" spans="1:7" ht="46.5">
      <c r="A97" s="59" t="s">
        <v>99</v>
      </c>
      <c r="B97" s="71">
        <v>954</v>
      </c>
      <c r="C97" s="72" t="s">
        <v>58</v>
      </c>
      <c r="D97" s="72" t="s">
        <v>85</v>
      </c>
      <c r="E97" s="72" t="s">
        <v>180</v>
      </c>
      <c r="F97" s="71">
        <v>240</v>
      </c>
      <c r="G97" s="76">
        <f>6529+952</f>
        <v>7481</v>
      </c>
    </row>
    <row r="98" spans="1:7" ht="30.75">
      <c r="A98" s="59" t="s">
        <v>118</v>
      </c>
      <c r="B98" s="71">
        <v>954</v>
      </c>
      <c r="C98" s="72" t="s">
        <v>58</v>
      </c>
      <c r="D98" s="72" t="s">
        <v>85</v>
      </c>
      <c r="E98" s="72" t="s">
        <v>199</v>
      </c>
      <c r="F98" s="71"/>
      <c r="G98" s="76">
        <f>G99</f>
        <v>2582</v>
      </c>
    </row>
    <row r="99" spans="1:7" ht="46.5">
      <c r="A99" s="59" t="s">
        <v>99</v>
      </c>
      <c r="B99" s="71">
        <v>954</v>
      </c>
      <c r="C99" s="72" t="s">
        <v>58</v>
      </c>
      <c r="D99" s="72" t="s">
        <v>85</v>
      </c>
      <c r="E99" s="72" t="s">
        <v>199</v>
      </c>
      <c r="F99" s="71">
        <v>240</v>
      </c>
      <c r="G99" s="76">
        <f>3534-952</f>
        <v>2582</v>
      </c>
    </row>
    <row r="100" spans="1:7" ht="30.75">
      <c r="A100" s="59" t="s">
        <v>118</v>
      </c>
      <c r="B100" s="71">
        <v>954</v>
      </c>
      <c r="C100" s="72" t="s">
        <v>58</v>
      </c>
      <c r="D100" s="72" t="s">
        <v>85</v>
      </c>
      <c r="E100" s="72" t="s">
        <v>181</v>
      </c>
      <c r="F100" s="71"/>
      <c r="G100" s="76">
        <f>G101</f>
        <v>2461</v>
      </c>
    </row>
    <row r="101" spans="1:7" ht="48.75" customHeight="1">
      <c r="A101" s="59" t="s">
        <v>99</v>
      </c>
      <c r="B101" s="71">
        <v>954</v>
      </c>
      <c r="C101" s="72" t="s">
        <v>58</v>
      </c>
      <c r="D101" s="72" t="s">
        <v>85</v>
      </c>
      <c r="E101" s="72" t="s">
        <v>181</v>
      </c>
      <c r="F101" s="71">
        <v>240</v>
      </c>
      <c r="G101" s="76">
        <f>2289+172</f>
        <v>2461</v>
      </c>
    </row>
    <row r="102" spans="1:7" ht="15">
      <c r="A102" s="59" t="s">
        <v>31</v>
      </c>
      <c r="B102" s="71">
        <v>954</v>
      </c>
      <c r="C102" s="72" t="s">
        <v>86</v>
      </c>
      <c r="D102" s="72"/>
      <c r="E102" s="72"/>
      <c r="F102" s="71"/>
      <c r="G102" s="76">
        <f>G110+G121+G103</f>
        <v>19493</v>
      </c>
    </row>
    <row r="103" spans="1:7" ht="15">
      <c r="A103" s="59" t="s">
        <v>213</v>
      </c>
      <c r="B103" s="71">
        <v>954</v>
      </c>
      <c r="C103" s="72" t="s">
        <v>86</v>
      </c>
      <c r="D103" s="72" t="s">
        <v>51</v>
      </c>
      <c r="E103" s="72"/>
      <c r="F103" s="71"/>
      <c r="G103" s="76">
        <f>G104</f>
        <v>4556</v>
      </c>
    </row>
    <row r="104" spans="1:7" ht="46.5">
      <c r="A104" s="59" t="s">
        <v>125</v>
      </c>
      <c r="B104" s="71">
        <v>954</v>
      </c>
      <c r="C104" s="72" t="s">
        <v>86</v>
      </c>
      <c r="D104" s="72" t="s">
        <v>51</v>
      </c>
      <c r="E104" s="72" t="s">
        <v>165</v>
      </c>
      <c r="F104" s="71"/>
      <c r="G104" s="76">
        <f>G105</f>
        <v>4556</v>
      </c>
    </row>
    <row r="105" spans="1:7" ht="30.75">
      <c r="A105" s="59" t="s">
        <v>113</v>
      </c>
      <c r="B105" s="71">
        <v>954</v>
      </c>
      <c r="C105" s="72" t="s">
        <v>86</v>
      </c>
      <c r="D105" s="72" t="s">
        <v>51</v>
      </c>
      <c r="E105" s="72" t="s">
        <v>179</v>
      </c>
      <c r="F105" s="71"/>
      <c r="G105" s="76">
        <f>G106+G108</f>
        <v>4556</v>
      </c>
    </row>
    <row r="106" spans="1:7" ht="30.75">
      <c r="A106" s="59" t="s">
        <v>214</v>
      </c>
      <c r="B106" s="71">
        <v>954</v>
      </c>
      <c r="C106" s="72" t="s">
        <v>86</v>
      </c>
      <c r="D106" s="72" t="s">
        <v>51</v>
      </c>
      <c r="E106" s="72" t="s">
        <v>215</v>
      </c>
      <c r="F106" s="71"/>
      <c r="G106" s="76">
        <f>G107</f>
        <v>4331</v>
      </c>
    </row>
    <row r="107" spans="1:7" ht="53.25" customHeight="1">
      <c r="A107" s="59" t="s">
        <v>114</v>
      </c>
      <c r="B107" s="71">
        <v>954</v>
      </c>
      <c r="C107" s="72" t="s">
        <v>86</v>
      </c>
      <c r="D107" s="72" t="s">
        <v>51</v>
      </c>
      <c r="E107" s="72" t="s">
        <v>215</v>
      </c>
      <c r="F107" s="71">
        <v>810</v>
      </c>
      <c r="G107" s="76">
        <v>4331</v>
      </c>
    </row>
    <row r="108" spans="1:7" ht="40.5" customHeight="1">
      <c r="A108" s="59" t="s">
        <v>216</v>
      </c>
      <c r="B108" s="71">
        <v>954</v>
      </c>
      <c r="C108" s="72" t="s">
        <v>86</v>
      </c>
      <c r="D108" s="72" t="s">
        <v>51</v>
      </c>
      <c r="E108" s="72" t="s">
        <v>217</v>
      </c>
      <c r="F108" s="71"/>
      <c r="G108" s="76">
        <f>G109</f>
        <v>225</v>
      </c>
    </row>
    <row r="109" spans="1:7" ht="53.25" customHeight="1">
      <c r="A109" s="59" t="s">
        <v>114</v>
      </c>
      <c r="B109" s="71">
        <v>954</v>
      </c>
      <c r="C109" s="72" t="s">
        <v>86</v>
      </c>
      <c r="D109" s="72" t="s">
        <v>51</v>
      </c>
      <c r="E109" s="72" t="s">
        <v>217</v>
      </c>
      <c r="F109" s="71">
        <v>810</v>
      </c>
      <c r="G109" s="76">
        <v>225</v>
      </c>
    </row>
    <row r="110" spans="1:7" ht="15">
      <c r="A110" s="59" t="s">
        <v>32</v>
      </c>
      <c r="B110" s="71">
        <v>954</v>
      </c>
      <c r="C110" s="72" t="s">
        <v>86</v>
      </c>
      <c r="D110" s="72" t="s">
        <v>52</v>
      </c>
      <c r="E110" s="72"/>
      <c r="F110" s="71"/>
      <c r="G110" s="76">
        <f>G112</f>
        <v>1327</v>
      </c>
    </row>
    <row r="111" spans="1:7" ht="56.25" customHeight="1">
      <c r="A111" s="59" t="s">
        <v>125</v>
      </c>
      <c r="B111" s="71">
        <v>954</v>
      </c>
      <c r="C111" s="72" t="s">
        <v>86</v>
      </c>
      <c r="D111" s="72" t="s">
        <v>52</v>
      </c>
      <c r="E111" s="72" t="s">
        <v>165</v>
      </c>
      <c r="F111" s="71"/>
      <c r="G111" s="76">
        <f>G112</f>
        <v>1327</v>
      </c>
    </row>
    <row r="112" spans="1:7" ht="33.75" customHeight="1">
      <c r="A112" s="59" t="s">
        <v>113</v>
      </c>
      <c r="B112" s="71">
        <v>954</v>
      </c>
      <c r="C112" s="72" t="s">
        <v>86</v>
      </c>
      <c r="D112" s="72" t="s">
        <v>52</v>
      </c>
      <c r="E112" s="72" t="s">
        <v>179</v>
      </c>
      <c r="F112" s="71"/>
      <c r="G112" s="76">
        <f>G113+G115+G119+G117</f>
        <v>1327</v>
      </c>
    </row>
    <row r="113" spans="1:7" ht="73.5" customHeight="1">
      <c r="A113" s="59" t="s">
        <v>115</v>
      </c>
      <c r="B113" s="71">
        <v>954</v>
      </c>
      <c r="C113" s="72" t="s">
        <v>86</v>
      </c>
      <c r="D113" s="72" t="s">
        <v>52</v>
      </c>
      <c r="E113" s="72" t="s">
        <v>182</v>
      </c>
      <c r="F113" s="71"/>
      <c r="G113" s="76">
        <f>G114</f>
        <v>1070</v>
      </c>
    </row>
    <row r="114" spans="1:7" ht="61.5" customHeight="1">
      <c r="A114" s="59" t="s">
        <v>114</v>
      </c>
      <c r="B114" s="71">
        <v>954</v>
      </c>
      <c r="C114" s="72" t="s">
        <v>86</v>
      </c>
      <c r="D114" s="72" t="s">
        <v>52</v>
      </c>
      <c r="E114" s="72" t="s">
        <v>182</v>
      </c>
      <c r="F114" s="71">
        <v>810</v>
      </c>
      <c r="G114" s="76">
        <v>1070</v>
      </c>
    </row>
    <row r="115" spans="1:7" ht="64.5" customHeight="1">
      <c r="A115" s="59" t="s">
        <v>116</v>
      </c>
      <c r="B115" s="71">
        <v>954</v>
      </c>
      <c r="C115" s="72" t="s">
        <v>86</v>
      </c>
      <c r="D115" s="72" t="s">
        <v>52</v>
      </c>
      <c r="E115" s="72" t="s">
        <v>183</v>
      </c>
      <c r="F115" s="71"/>
      <c r="G115" s="76">
        <f>G116</f>
        <v>57</v>
      </c>
    </row>
    <row r="116" spans="1:7" ht="60" customHeight="1">
      <c r="A116" s="59" t="s">
        <v>114</v>
      </c>
      <c r="B116" s="71">
        <v>954</v>
      </c>
      <c r="C116" s="72" t="s">
        <v>86</v>
      </c>
      <c r="D116" s="72" t="s">
        <v>52</v>
      </c>
      <c r="E116" s="72" t="s">
        <v>183</v>
      </c>
      <c r="F116" s="71">
        <v>810</v>
      </c>
      <c r="G116" s="76">
        <v>57</v>
      </c>
    </row>
    <row r="117" spans="1:7" ht="45" customHeight="1">
      <c r="A117" s="59" t="s">
        <v>207</v>
      </c>
      <c r="B117" s="71">
        <v>954</v>
      </c>
      <c r="C117" s="72" t="s">
        <v>86</v>
      </c>
      <c r="D117" s="72" t="s">
        <v>52</v>
      </c>
      <c r="E117" s="72" t="s">
        <v>208</v>
      </c>
      <c r="F117" s="71"/>
      <c r="G117" s="76">
        <f>G118</f>
        <v>90</v>
      </c>
    </row>
    <row r="118" spans="1:7" ht="54" customHeight="1">
      <c r="A118" s="59" t="s">
        <v>99</v>
      </c>
      <c r="B118" s="71">
        <v>954</v>
      </c>
      <c r="C118" s="72" t="s">
        <v>86</v>
      </c>
      <c r="D118" s="72" t="s">
        <v>52</v>
      </c>
      <c r="E118" s="72" t="s">
        <v>208</v>
      </c>
      <c r="F118" s="71">
        <v>240</v>
      </c>
      <c r="G118" s="76">
        <v>90</v>
      </c>
    </row>
    <row r="119" spans="1:7" ht="102.75" customHeight="1">
      <c r="A119" s="92" t="s">
        <v>203</v>
      </c>
      <c r="B119" s="71">
        <v>954</v>
      </c>
      <c r="C119" s="72" t="s">
        <v>86</v>
      </c>
      <c r="D119" s="72" t="s">
        <v>52</v>
      </c>
      <c r="E119" s="72" t="s">
        <v>200</v>
      </c>
      <c r="F119" s="71"/>
      <c r="G119" s="76">
        <f>G120</f>
        <v>110</v>
      </c>
    </row>
    <row r="120" spans="1:7" ht="20.25" customHeight="1">
      <c r="A120" s="59" t="s">
        <v>94</v>
      </c>
      <c r="B120" s="71">
        <v>954</v>
      </c>
      <c r="C120" s="72" t="s">
        <v>86</v>
      </c>
      <c r="D120" s="72" t="s">
        <v>52</v>
      </c>
      <c r="E120" s="72" t="s">
        <v>200</v>
      </c>
      <c r="F120" s="71">
        <v>540</v>
      </c>
      <c r="G120" s="76">
        <v>110</v>
      </c>
    </row>
    <row r="121" spans="1:7" ht="15">
      <c r="A121" s="59" t="s">
        <v>33</v>
      </c>
      <c r="B121" s="71">
        <v>954</v>
      </c>
      <c r="C121" s="72" t="s">
        <v>86</v>
      </c>
      <c r="D121" s="72" t="s">
        <v>75</v>
      </c>
      <c r="E121" s="72"/>
      <c r="F121" s="71"/>
      <c r="G121" s="76">
        <f>G122</f>
        <v>13610</v>
      </c>
    </row>
    <row r="122" spans="1:7" ht="46.5">
      <c r="A122" s="59" t="s">
        <v>125</v>
      </c>
      <c r="B122" s="71">
        <v>954</v>
      </c>
      <c r="C122" s="72" t="s">
        <v>86</v>
      </c>
      <c r="D122" s="72" t="s">
        <v>75</v>
      </c>
      <c r="E122" s="72" t="s">
        <v>165</v>
      </c>
      <c r="F122" s="71"/>
      <c r="G122" s="76">
        <f>G123</f>
        <v>13610</v>
      </c>
    </row>
    <row r="123" spans="1:7" ht="30.75">
      <c r="A123" s="59" t="s">
        <v>113</v>
      </c>
      <c r="B123" s="71">
        <v>954</v>
      </c>
      <c r="C123" s="72" t="s">
        <v>86</v>
      </c>
      <c r="D123" s="72" t="s">
        <v>75</v>
      </c>
      <c r="E123" s="72" t="s">
        <v>179</v>
      </c>
      <c r="F123" s="71"/>
      <c r="G123" s="76">
        <f>G126+G128+G124</f>
        <v>13610</v>
      </c>
    </row>
    <row r="124" spans="1:7" ht="33.75" customHeight="1">
      <c r="A124" s="59" t="s">
        <v>219</v>
      </c>
      <c r="B124" s="71">
        <v>954</v>
      </c>
      <c r="C124" s="72" t="s">
        <v>86</v>
      </c>
      <c r="D124" s="72" t="s">
        <v>75</v>
      </c>
      <c r="E124" s="72" t="s">
        <v>218</v>
      </c>
      <c r="F124" s="71"/>
      <c r="G124" s="76">
        <f>G125</f>
        <v>8324</v>
      </c>
    </row>
    <row r="125" spans="1:7" ht="46.5">
      <c r="A125" s="59" t="s">
        <v>99</v>
      </c>
      <c r="B125" s="71">
        <v>954</v>
      </c>
      <c r="C125" s="72" t="s">
        <v>86</v>
      </c>
      <c r="D125" s="72" t="s">
        <v>75</v>
      </c>
      <c r="E125" s="72" t="s">
        <v>218</v>
      </c>
      <c r="F125" s="71">
        <v>240</v>
      </c>
      <c r="G125" s="76">
        <v>8324</v>
      </c>
    </row>
    <row r="126" spans="1:7" ht="30.75">
      <c r="A126" s="59" t="s">
        <v>117</v>
      </c>
      <c r="B126" s="71">
        <v>954</v>
      </c>
      <c r="C126" s="72" t="s">
        <v>86</v>
      </c>
      <c r="D126" s="72" t="s">
        <v>75</v>
      </c>
      <c r="E126" s="72" t="s">
        <v>184</v>
      </c>
      <c r="F126" s="71"/>
      <c r="G126" s="76">
        <f>G127</f>
        <v>2526</v>
      </c>
    </row>
    <row r="127" spans="1:7" ht="46.5">
      <c r="A127" s="59" t="s">
        <v>99</v>
      </c>
      <c r="B127" s="71">
        <v>954</v>
      </c>
      <c r="C127" s="72" t="s">
        <v>86</v>
      </c>
      <c r="D127" s="72" t="s">
        <v>75</v>
      </c>
      <c r="E127" s="72" t="s">
        <v>184</v>
      </c>
      <c r="F127" s="71">
        <v>240</v>
      </c>
      <c r="G127" s="76">
        <v>2526</v>
      </c>
    </row>
    <row r="128" spans="1:7" ht="30.75">
      <c r="A128" s="59" t="s">
        <v>111</v>
      </c>
      <c r="B128" s="71">
        <v>954</v>
      </c>
      <c r="C128" s="72" t="s">
        <v>86</v>
      </c>
      <c r="D128" s="72" t="s">
        <v>75</v>
      </c>
      <c r="E128" s="72" t="s">
        <v>185</v>
      </c>
      <c r="F128" s="71"/>
      <c r="G128" s="76">
        <f>G129</f>
        <v>2760</v>
      </c>
    </row>
    <row r="129" spans="1:7" ht="46.5">
      <c r="A129" s="59" t="s">
        <v>99</v>
      </c>
      <c r="B129" s="71">
        <v>954</v>
      </c>
      <c r="C129" s="72" t="s">
        <v>86</v>
      </c>
      <c r="D129" s="72" t="s">
        <v>75</v>
      </c>
      <c r="E129" s="72" t="s">
        <v>185</v>
      </c>
      <c r="F129" s="71">
        <v>240</v>
      </c>
      <c r="G129" s="76">
        <f>1000+1760</f>
        <v>2760</v>
      </c>
    </row>
    <row r="130" spans="1:7" ht="15">
      <c r="A130" s="59" t="s">
        <v>34</v>
      </c>
      <c r="B130" s="71">
        <v>954</v>
      </c>
      <c r="C130" s="72" t="s">
        <v>87</v>
      </c>
      <c r="D130" s="72"/>
      <c r="E130" s="72"/>
      <c r="F130" s="71"/>
      <c r="G130" s="76">
        <f>G135</f>
        <v>252</v>
      </c>
    </row>
    <row r="131" spans="1:7" ht="15">
      <c r="A131" s="59" t="s">
        <v>35</v>
      </c>
      <c r="B131" s="71">
        <v>954</v>
      </c>
      <c r="C131" s="72" t="s">
        <v>87</v>
      </c>
      <c r="D131" s="72" t="s">
        <v>87</v>
      </c>
      <c r="E131" s="72"/>
      <c r="F131" s="71"/>
      <c r="G131" s="76">
        <f>G135</f>
        <v>252</v>
      </c>
    </row>
    <row r="132" spans="1:7" ht="46.5">
      <c r="A132" s="59" t="s">
        <v>125</v>
      </c>
      <c r="B132" s="71">
        <v>954</v>
      </c>
      <c r="C132" s="72" t="s">
        <v>87</v>
      </c>
      <c r="D132" s="72" t="s">
        <v>87</v>
      </c>
      <c r="E132" s="72" t="s">
        <v>165</v>
      </c>
      <c r="F132" s="71"/>
      <c r="G132" s="76">
        <f>G135</f>
        <v>252</v>
      </c>
    </row>
    <row r="133" spans="1:7" ht="15">
      <c r="A133" s="59" t="s">
        <v>88</v>
      </c>
      <c r="B133" s="71">
        <v>954</v>
      </c>
      <c r="C133" s="72" t="s">
        <v>87</v>
      </c>
      <c r="D133" s="72" t="s">
        <v>87</v>
      </c>
      <c r="E133" s="72" t="s">
        <v>186</v>
      </c>
      <c r="F133" s="71"/>
      <c r="G133" s="76">
        <f>G135</f>
        <v>252</v>
      </c>
    </row>
    <row r="134" spans="1:7" ht="30.75">
      <c r="A134" s="59" t="s">
        <v>89</v>
      </c>
      <c r="B134" s="71">
        <v>954</v>
      </c>
      <c r="C134" s="72" t="s">
        <v>87</v>
      </c>
      <c r="D134" s="72" t="s">
        <v>87</v>
      </c>
      <c r="E134" s="72" t="s">
        <v>187</v>
      </c>
      <c r="F134" s="71"/>
      <c r="G134" s="76">
        <f>G135</f>
        <v>252</v>
      </c>
    </row>
    <row r="135" spans="1:7" ht="46.5">
      <c r="A135" s="59" t="s">
        <v>99</v>
      </c>
      <c r="B135" s="71">
        <v>954</v>
      </c>
      <c r="C135" s="72" t="s">
        <v>87</v>
      </c>
      <c r="D135" s="72" t="s">
        <v>87</v>
      </c>
      <c r="E135" s="72" t="s">
        <v>187</v>
      </c>
      <c r="F135" s="71">
        <v>240</v>
      </c>
      <c r="G135" s="76">
        <v>252</v>
      </c>
    </row>
    <row r="136" spans="1:7" ht="15">
      <c r="A136" s="59" t="s">
        <v>90</v>
      </c>
      <c r="B136" s="71">
        <v>954</v>
      </c>
      <c r="C136" s="72" t="s">
        <v>91</v>
      </c>
      <c r="D136" s="72"/>
      <c r="E136" s="72"/>
      <c r="F136" s="71"/>
      <c r="G136" s="76">
        <f>G137</f>
        <v>28987</v>
      </c>
    </row>
    <row r="137" spans="1:7" ht="15">
      <c r="A137" s="59" t="s">
        <v>37</v>
      </c>
      <c r="B137" s="71">
        <v>954</v>
      </c>
      <c r="C137" s="72" t="s">
        <v>91</v>
      </c>
      <c r="D137" s="72" t="s">
        <v>51</v>
      </c>
      <c r="E137" s="72"/>
      <c r="F137" s="71"/>
      <c r="G137" s="76">
        <f>G138</f>
        <v>28987</v>
      </c>
    </row>
    <row r="138" spans="1:7" ht="46.5">
      <c r="A138" s="59" t="s">
        <v>125</v>
      </c>
      <c r="B138" s="71">
        <v>954</v>
      </c>
      <c r="C138" s="72" t="s">
        <v>91</v>
      </c>
      <c r="D138" s="72" t="s">
        <v>51</v>
      </c>
      <c r="E138" s="72" t="s">
        <v>165</v>
      </c>
      <c r="F138" s="71"/>
      <c r="G138" s="76">
        <f>G139</f>
        <v>28987</v>
      </c>
    </row>
    <row r="139" spans="1:7" ht="15">
      <c r="A139" s="59" t="s">
        <v>88</v>
      </c>
      <c r="B139" s="71">
        <v>954</v>
      </c>
      <c r="C139" s="72" t="s">
        <v>91</v>
      </c>
      <c r="D139" s="72" t="s">
        <v>51</v>
      </c>
      <c r="E139" s="72" t="s">
        <v>186</v>
      </c>
      <c r="F139" s="71"/>
      <c r="G139" s="76">
        <f>G140+G142+G144+G146+G148+G150</f>
        <v>28987</v>
      </c>
    </row>
    <row r="140" spans="1:7" ht="46.5">
      <c r="A140" s="59" t="s">
        <v>53</v>
      </c>
      <c r="B140" s="71">
        <v>954</v>
      </c>
      <c r="C140" s="72" t="s">
        <v>91</v>
      </c>
      <c r="D140" s="72" t="s">
        <v>51</v>
      </c>
      <c r="E140" s="72" t="s">
        <v>188</v>
      </c>
      <c r="F140" s="71"/>
      <c r="G140" s="76">
        <f>G141</f>
        <v>65</v>
      </c>
    </row>
    <row r="141" spans="1:7" ht="15">
      <c r="A141" s="59" t="s">
        <v>94</v>
      </c>
      <c r="B141" s="71">
        <v>954</v>
      </c>
      <c r="C141" s="72" t="s">
        <v>91</v>
      </c>
      <c r="D141" s="72" t="s">
        <v>51</v>
      </c>
      <c r="E141" s="72" t="s">
        <v>188</v>
      </c>
      <c r="F141" s="71">
        <v>540</v>
      </c>
      <c r="G141" s="76">
        <v>65</v>
      </c>
    </row>
    <row r="142" spans="1:7" ht="30.75">
      <c r="A142" s="56" t="s">
        <v>95</v>
      </c>
      <c r="B142" s="71">
        <v>954</v>
      </c>
      <c r="C142" s="72" t="s">
        <v>91</v>
      </c>
      <c r="D142" s="72" t="s">
        <v>51</v>
      </c>
      <c r="E142" s="72" t="s">
        <v>189</v>
      </c>
      <c r="F142" s="71"/>
      <c r="G142" s="76">
        <f>G143</f>
        <v>15910</v>
      </c>
    </row>
    <row r="143" spans="1:7" ht="15">
      <c r="A143" s="57" t="s">
        <v>96</v>
      </c>
      <c r="B143" s="71">
        <v>954</v>
      </c>
      <c r="C143" s="72" t="s">
        <v>91</v>
      </c>
      <c r="D143" s="72" t="s">
        <v>51</v>
      </c>
      <c r="E143" s="72" t="s">
        <v>189</v>
      </c>
      <c r="F143" s="71">
        <v>610</v>
      </c>
      <c r="G143" s="76">
        <v>15910</v>
      </c>
    </row>
    <row r="144" spans="1:7" ht="60.75" customHeight="1">
      <c r="A144" s="59" t="s">
        <v>163</v>
      </c>
      <c r="B144" s="71">
        <v>954</v>
      </c>
      <c r="C144" s="72" t="s">
        <v>91</v>
      </c>
      <c r="D144" s="72" t="s">
        <v>51</v>
      </c>
      <c r="E144" s="72" t="s">
        <v>201</v>
      </c>
      <c r="F144" s="71"/>
      <c r="G144" s="76">
        <f>G145</f>
        <v>2</v>
      </c>
    </row>
    <row r="145" spans="1:7" ht="20.25" customHeight="1">
      <c r="A145" s="57" t="s">
        <v>96</v>
      </c>
      <c r="B145" s="71">
        <v>954</v>
      </c>
      <c r="C145" s="72" t="s">
        <v>91</v>
      </c>
      <c r="D145" s="72" t="s">
        <v>51</v>
      </c>
      <c r="E145" s="72" t="s">
        <v>201</v>
      </c>
      <c r="F145" s="71">
        <v>610</v>
      </c>
      <c r="G145" s="76">
        <v>2</v>
      </c>
    </row>
    <row r="146" spans="1:7" ht="30.75">
      <c r="A146" s="56" t="s">
        <v>100</v>
      </c>
      <c r="B146" s="71">
        <v>954</v>
      </c>
      <c r="C146" s="72" t="s">
        <v>91</v>
      </c>
      <c r="D146" s="72" t="s">
        <v>51</v>
      </c>
      <c r="E146" s="72" t="s">
        <v>190</v>
      </c>
      <c r="F146" s="71"/>
      <c r="G146" s="76">
        <f>G147</f>
        <v>5680</v>
      </c>
    </row>
    <row r="147" spans="1:7" ht="15">
      <c r="A147" s="57" t="s">
        <v>96</v>
      </c>
      <c r="B147" s="71">
        <v>954</v>
      </c>
      <c r="C147" s="72" t="s">
        <v>91</v>
      </c>
      <c r="D147" s="72" t="s">
        <v>51</v>
      </c>
      <c r="E147" s="72" t="s">
        <v>190</v>
      </c>
      <c r="F147" s="71">
        <v>610</v>
      </c>
      <c r="G147" s="76">
        <v>5680</v>
      </c>
    </row>
    <row r="148" spans="1:7" ht="30.75">
      <c r="A148" s="56" t="s">
        <v>97</v>
      </c>
      <c r="B148" s="71">
        <v>954</v>
      </c>
      <c r="C148" s="72" t="s">
        <v>91</v>
      </c>
      <c r="D148" s="72" t="s">
        <v>51</v>
      </c>
      <c r="E148" s="72" t="s">
        <v>191</v>
      </c>
      <c r="F148" s="71"/>
      <c r="G148" s="76">
        <f>G149</f>
        <v>7155</v>
      </c>
    </row>
    <row r="149" spans="1:7" ht="15">
      <c r="A149" s="57" t="s">
        <v>96</v>
      </c>
      <c r="B149" s="71">
        <v>954</v>
      </c>
      <c r="C149" s="72" t="s">
        <v>91</v>
      </c>
      <c r="D149" s="72" t="s">
        <v>51</v>
      </c>
      <c r="E149" s="72" t="s">
        <v>191</v>
      </c>
      <c r="F149" s="71">
        <v>610</v>
      </c>
      <c r="G149" s="76">
        <f>7105+50</f>
        <v>7155</v>
      </c>
    </row>
    <row r="150" spans="1:7" ht="40.5" customHeight="1">
      <c r="A150" s="57" t="s">
        <v>206</v>
      </c>
      <c r="B150" s="71">
        <v>954</v>
      </c>
      <c r="C150" s="72" t="s">
        <v>91</v>
      </c>
      <c r="D150" s="72" t="s">
        <v>51</v>
      </c>
      <c r="E150" s="72" t="s">
        <v>192</v>
      </c>
      <c r="F150" s="71"/>
      <c r="G150" s="76">
        <f>G151</f>
        <v>175</v>
      </c>
    </row>
    <row r="151" spans="1:7" ht="15">
      <c r="A151" s="57" t="s">
        <v>96</v>
      </c>
      <c r="B151" s="71">
        <v>954</v>
      </c>
      <c r="C151" s="72" t="s">
        <v>91</v>
      </c>
      <c r="D151" s="72" t="s">
        <v>51</v>
      </c>
      <c r="E151" s="72" t="s">
        <v>192</v>
      </c>
      <c r="F151" s="71">
        <v>610</v>
      </c>
      <c r="G151" s="76">
        <v>175</v>
      </c>
    </row>
    <row r="152" spans="1:7" ht="15">
      <c r="A152" s="59" t="s">
        <v>38</v>
      </c>
      <c r="B152" s="71">
        <v>954</v>
      </c>
      <c r="C152" s="72">
        <v>10</v>
      </c>
      <c r="D152" s="72"/>
      <c r="E152" s="72"/>
      <c r="F152" s="71"/>
      <c r="G152" s="76">
        <f>G158+G169+G153</f>
        <v>15654</v>
      </c>
    </row>
    <row r="153" spans="1:7" ht="15">
      <c r="A153" s="51" t="s">
        <v>156</v>
      </c>
      <c r="B153" s="71">
        <v>954</v>
      </c>
      <c r="C153" s="72" t="s">
        <v>77</v>
      </c>
      <c r="D153" s="72" t="s">
        <v>51</v>
      </c>
      <c r="E153" s="71"/>
      <c r="F153" s="71"/>
      <c r="G153" s="91">
        <f>G154</f>
        <v>150</v>
      </c>
    </row>
    <row r="154" spans="1:7" ht="46.5">
      <c r="A154" s="59" t="s">
        <v>125</v>
      </c>
      <c r="B154" s="71">
        <v>954</v>
      </c>
      <c r="C154" s="72" t="s">
        <v>77</v>
      </c>
      <c r="D154" s="72" t="s">
        <v>51</v>
      </c>
      <c r="E154" s="72" t="s">
        <v>165</v>
      </c>
      <c r="F154" s="71"/>
      <c r="G154" s="76">
        <f>G155</f>
        <v>150</v>
      </c>
    </row>
    <row r="155" spans="1:7" ht="15">
      <c r="A155" s="59" t="s">
        <v>88</v>
      </c>
      <c r="B155" s="71">
        <v>954</v>
      </c>
      <c r="C155" s="72" t="s">
        <v>77</v>
      </c>
      <c r="D155" s="72" t="s">
        <v>51</v>
      </c>
      <c r="E155" s="72" t="s">
        <v>186</v>
      </c>
      <c r="F155" s="71"/>
      <c r="G155" s="76">
        <f>G156</f>
        <v>150</v>
      </c>
    </row>
    <row r="156" spans="1:7" ht="30.75">
      <c r="A156" s="59" t="s">
        <v>162</v>
      </c>
      <c r="B156" s="71">
        <v>954</v>
      </c>
      <c r="C156" s="72" t="s">
        <v>77</v>
      </c>
      <c r="D156" s="72" t="s">
        <v>51</v>
      </c>
      <c r="E156" s="72" t="s">
        <v>202</v>
      </c>
      <c r="F156" s="71"/>
      <c r="G156" s="76">
        <f>G157</f>
        <v>150</v>
      </c>
    </row>
    <row r="157" spans="1:7" ht="30.75">
      <c r="A157" s="59" t="s">
        <v>101</v>
      </c>
      <c r="B157" s="71">
        <v>954</v>
      </c>
      <c r="C157" s="72" t="s">
        <v>77</v>
      </c>
      <c r="D157" s="72" t="s">
        <v>51</v>
      </c>
      <c r="E157" s="72" t="s">
        <v>202</v>
      </c>
      <c r="F157" s="71">
        <v>320</v>
      </c>
      <c r="G157" s="76">
        <v>150</v>
      </c>
    </row>
    <row r="158" spans="1:7" ht="15">
      <c r="A158" s="59" t="s">
        <v>39</v>
      </c>
      <c r="B158" s="71">
        <v>954</v>
      </c>
      <c r="C158" s="72" t="s">
        <v>77</v>
      </c>
      <c r="D158" s="72" t="s">
        <v>75</v>
      </c>
      <c r="E158" s="72"/>
      <c r="F158" s="71"/>
      <c r="G158" s="76">
        <f>G159</f>
        <v>431</v>
      </c>
    </row>
    <row r="159" spans="1:7" ht="56.25" customHeight="1">
      <c r="A159" s="59" t="s">
        <v>125</v>
      </c>
      <c r="B159" s="71">
        <v>954</v>
      </c>
      <c r="C159" s="72" t="s">
        <v>77</v>
      </c>
      <c r="D159" s="72" t="s">
        <v>75</v>
      </c>
      <c r="E159" s="72" t="s">
        <v>165</v>
      </c>
      <c r="F159" s="71"/>
      <c r="G159" s="76">
        <f>G160</f>
        <v>431</v>
      </c>
    </row>
    <row r="160" spans="1:7" ht="15">
      <c r="A160" s="59" t="s">
        <v>88</v>
      </c>
      <c r="B160" s="71">
        <v>954</v>
      </c>
      <c r="C160" s="72" t="s">
        <v>77</v>
      </c>
      <c r="D160" s="72" t="s">
        <v>75</v>
      </c>
      <c r="E160" s="72" t="s">
        <v>186</v>
      </c>
      <c r="F160" s="71"/>
      <c r="G160" s="76">
        <f>G161+G165+G167+G163</f>
        <v>431</v>
      </c>
    </row>
    <row r="161" spans="1:7" ht="54" customHeight="1">
      <c r="A161" s="59" t="s">
        <v>126</v>
      </c>
      <c r="B161" s="71">
        <v>954</v>
      </c>
      <c r="C161" s="72" t="s">
        <v>77</v>
      </c>
      <c r="D161" s="72" t="s">
        <v>75</v>
      </c>
      <c r="E161" s="72" t="s">
        <v>193</v>
      </c>
      <c r="F161" s="71"/>
      <c r="G161" s="76">
        <f>G162</f>
        <v>225</v>
      </c>
    </row>
    <row r="162" spans="1:7" ht="37.5" customHeight="1">
      <c r="A162" s="59" t="s">
        <v>102</v>
      </c>
      <c r="B162" s="71">
        <v>954</v>
      </c>
      <c r="C162" s="72" t="s">
        <v>77</v>
      </c>
      <c r="D162" s="72" t="s">
        <v>75</v>
      </c>
      <c r="E162" s="72" t="s">
        <v>193</v>
      </c>
      <c r="F162" s="71">
        <v>310</v>
      </c>
      <c r="G162" s="76">
        <f>240-15</f>
        <v>225</v>
      </c>
    </row>
    <row r="163" spans="1:7" ht="51" customHeight="1">
      <c r="A163" s="59" t="s">
        <v>225</v>
      </c>
      <c r="B163" s="71">
        <v>954</v>
      </c>
      <c r="C163" s="72" t="s">
        <v>77</v>
      </c>
      <c r="D163" s="72" t="s">
        <v>75</v>
      </c>
      <c r="E163" s="72" t="s">
        <v>224</v>
      </c>
      <c r="F163" s="71"/>
      <c r="G163" s="76">
        <f>G164</f>
        <v>96</v>
      </c>
    </row>
    <row r="164" spans="1:7" ht="37.5" customHeight="1">
      <c r="A164" s="59" t="s">
        <v>102</v>
      </c>
      <c r="B164" s="71">
        <v>954</v>
      </c>
      <c r="C164" s="72" t="s">
        <v>77</v>
      </c>
      <c r="D164" s="72" t="s">
        <v>75</v>
      </c>
      <c r="E164" s="72" t="s">
        <v>224</v>
      </c>
      <c r="F164" s="71">
        <v>310</v>
      </c>
      <c r="G164" s="76">
        <v>96</v>
      </c>
    </row>
    <row r="165" spans="1:7" ht="69" customHeight="1">
      <c r="A165" s="59" t="s">
        <v>211</v>
      </c>
      <c r="B165" s="71">
        <v>954</v>
      </c>
      <c r="C165" s="72" t="s">
        <v>77</v>
      </c>
      <c r="D165" s="72" t="s">
        <v>75</v>
      </c>
      <c r="E165" s="72" t="s">
        <v>210</v>
      </c>
      <c r="F165" s="71"/>
      <c r="G165" s="76">
        <f>G166</f>
        <v>50</v>
      </c>
    </row>
    <row r="166" spans="1:7" ht="30.75">
      <c r="A166" s="59" t="s">
        <v>102</v>
      </c>
      <c r="B166" s="71">
        <v>954</v>
      </c>
      <c r="C166" s="72" t="s">
        <v>77</v>
      </c>
      <c r="D166" s="72" t="s">
        <v>75</v>
      </c>
      <c r="E166" s="72" t="s">
        <v>210</v>
      </c>
      <c r="F166" s="71">
        <v>310</v>
      </c>
      <c r="G166" s="76">
        <v>50</v>
      </c>
    </row>
    <row r="167" spans="1:7" ht="57" customHeight="1">
      <c r="A167" s="59" t="s">
        <v>127</v>
      </c>
      <c r="B167" s="71">
        <v>954</v>
      </c>
      <c r="C167" s="72" t="s">
        <v>77</v>
      </c>
      <c r="D167" s="72" t="s">
        <v>75</v>
      </c>
      <c r="E167" s="72" t="s">
        <v>194</v>
      </c>
      <c r="F167" s="71"/>
      <c r="G167" s="76">
        <f>G168</f>
        <v>60</v>
      </c>
    </row>
    <row r="168" spans="1:7" ht="30.75">
      <c r="A168" s="59" t="s">
        <v>101</v>
      </c>
      <c r="B168" s="71">
        <v>954</v>
      </c>
      <c r="C168" s="72" t="s">
        <v>77</v>
      </c>
      <c r="D168" s="72" t="s">
        <v>75</v>
      </c>
      <c r="E168" s="72" t="s">
        <v>194</v>
      </c>
      <c r="F168" s="71">
        <v>320</v>
      </c>
      <c r="G168" s="76">
        <v>60</v>
      </c>
    </row>
    <row r="169" spans="1:7" ht="15">
      <c r="A169" s="59" t="s">
        <v>43</v>
      </c>
      <c r="B169" s="71">
        <v>954</v>
      </c>
      <c r="C169" s="72" t="s">
        <v>77</v>
      </c>
      <c r="D169" s="72" t="s">
        <v>103</v>
      </c>
      <c r="E169" s="72"/>
      <c r="F169" s="71"/>
      <c r="G169" s="76">
        <f>G170</f>
        <v>15073</v>
      </c>
    </row>
    <row r="170" spans="1:7" ht="46.5">
      <c r="A170" s="59" t="s">
        <v>125</v>
      </c>
      <c r="B170" s="71">
        <v>954</v>
      </c>
      <c r="C170" s="72" t="s">
        <v>77</v>
      </c>
      <c r="D170" s="72" t="s">
        <v>103</v>
      </c>
      <c r="E170" s="72" t="s">
        <v>165</v>
      </c>
      <c r="F170" s="71"/>
      <c r="G170" s="76">
        <f>G171</f>
        <v>15073</v>
      </c>
    </row>
    <row r="171" spans="1:7" ht="30.75">
      <c r="A171" s="59" t="s">
        <v>54</v>
      </c>
      <c r="B171" s="71">
        <v>954</v>
      </c>
      <c r="C171" s="72" t="s">
        <v>77</v>
      </c>
      <c r="D171" s="72" t="s">
        <v>103</v>
      </c>
      <c r="E171" s="71" t="s">
        <v>166</v>
      </c>
      <c r="F171" s="71"/>
      <c r="G171" s="76">
        <f>G172+G174</f>
        <v>15073</v>
      </c>
    </row>
    <row r="172" spans="1:7" ht="17.25" customHeight="1">
      <c r="A172" s="59" t="s">
        <v>56</v>
      </c>
      <c r="B172" s="71">
        <v>954</v>
      </c>
      <c r="C172" s="72" t="s">
        <v>77</v>
      </c>
      <c r="D172" s="72" t="s">
        <v>103</v>
      </c>
      <c r="E172" s="71" t="s">
        <v>167</v>
      </c>
      <c r="F172" s="71"/>
      <c r="G172" s="76">
        <f>G173</f>
        <v>1951</v>
      </c>
    </row>
    <row r="173" spans="1:7" ht="18" customHeight="1">
      <c r="A173" s="71" t="s">
        <v>104</v>
      </c>
      <c r="B173" s="71">
        <v>954</v>
      </c>
      <c r="C173" s="72" t="s">
        <v>77</v>
      </c>
      <c r="D173" s="72" t="s">
        <v>103</v>
      </c>
      <c r="E173" s="71" t="s">
        <v>167</v>
      </c>
      <c r="F173" s="71">
        <v>360</v>
      </c>
      <c r="G173" s="76">
        <f>1182+465+304</f>
        <v>1951</v>
      </c>
    </row>
    <row r="174" spans="1:7" ht="30.75">
      <c r="A174" s="59" t="s">
        <v>59</v>
      </c>
      <c r="B174" s="71">
        <v>954</v>
      </c>
      <c r="C174" s="72" t="s">
        <v>77</v>
      </c>
      <c r="D174" s="72" t="s">
        <v>103</v>
      </c>
      <c r="E174" s="71" t="s">
        <v>168</v>
      </c>
      <c r="F174" s="71"/>
      <c r="G174" s="76">
        <f>G175</f>
        <v>13122</v>
      </c>
    </row>
    <row r="175" spans="1:7" ht="15">
      <c r="A175" s="71" t="s">
        <v>104</v>
      </c>
      <c r="B175" s="71">
        <v>954</v>
      </c>
      <c r="C175" s="72" t="s">
        <v>77</v>
      </c>
      <c r="D175" s="72" t="s">
        <v>103</v>
      </c>
      <c r="E175" s="71" t="s">
        <v>168</v>
      </c>
      <c r="F175" s="71">
        <v>360</v>
      </c>
      <c r="G175" s="76">
        <f>12700+352+70</f>
        <v>13122</v>
      </c>
    </row>
    <row r="176" spans="1:7" ht="15">
      <c r="A176" s="71" t="s">
        <v>40</v>
      </c>
      <c r="B176" s="71">
        <v>954</v>
      </c>
      <c r="C176" s="72" t="s">
        <v>64</v>
      </c>
      <c r="D176" s="72"/>
      <c r="E176" s="72"/>
      <c r="F176" s="71"/>
      <c r="G176" s="76">
        <f>G177</f>
        <v>3734</v>
      </c>
    </row>
    <row r="177" spans="1:7" ht="15">
      <c r="A177" s="71" t="s">
        <v>40</v>
      </c>
      <c r="B177" s="71">
        <v>954</v>
      </c>
      <c r="C177" s="72" t="s">
        <v>64</v>
      </c>
      <c r="D177" s="72" t="s">
        <v>51</v>
      </c>
      <c r="E177" s="72"/>
      <c r="F177" s="71"/>
      <c r="G177" s="76">
        <f>G178</f>
        <v>3734</v>
      </c>
    </row>
    <row r="178" spans="1:7" ht="46.5">
      <c r="A178" s="59" t="s">
        <v>125</v>
      </c>
      <c r="B178" s="71">
        <v>954</v>
      </c>
      <c r="C178" s="72" t="s">
        <v>64</v>
      </c>
      <c r="D178" s="72" t="s">
        <v>51</v>
      </c>
      <c r="E178" s="72" t="s">
        <v>165</v>
      </c>
      <c r="F178" s="71"/>
      <c r="G178" s="76">
        <f>G179</f>
        <v>3734</v>
      </c>
    </row>
    <row r="179" spans="1:7" ht="15">
      <c r="A179" s="59" t="s">
        <v>88</v>
      </c>
      <c r="B179" s="71">
        <v>954</v>
      </c>
      <c r="C179" s="72" t="s">
        <v>64</v>
      </c>
      <c r="D179" s="72" t="s">
        <v>51</v>
      </c>
      <c r="E179" s="72" t="s">
        <v>186</v>
      </c>
      <c r="F179" s="71"/>
      <c r="G179" s="76">
        <f>G180+G182</f>
        <v>3734</v>
      </c>
    </row>
    <row r="180" spans="1:7" ht="30.75">
      <c r="A180" s="59" t="s">
        <v>105</v>
      </c>
      <c r="B180" s="71">
        <v>954</v>
      </c>
      <c r="C180" s="72" t="s">
        <v>64</v>
      </c>
      <c r="D180" s="72" t="s">
        <v>51</v>
      </c>
      <c r="E180" s="72" t="s">
        <v>195</v>
      </c>
      <c r="F180" s="71"/>
      <c r="G180" s="76">
        <f>G181</f>
        <v>224</v>
      </c>
    </row>
    <row r="181" spans="1:7" ht="46.5">
      <c r="A181" s="57" t="s">
        <v>99</v>
      </c>
      <c r="B181" s="71">
        <v>954</v>
      </c>
      <c r="C181" s="72" t="s">
        <v>64</v>
      </c>
      <c r="D181" s="72" t="s">
        <v>51</v>
      </c>
      <c r="E181" s="72" t="s">
        <v>195</v>
      </c>
      <c r="F181" s="71">
        <v>240</v>
      </c>
      <c r="G181" s="76">
        <v>224</v>
      </c>
    </row>
    <row r="182" spans="1:7" ht="30.75">
      <c r="A182" s="56" t="s">
        <v>106</v>
      </c>
      <c r="B182" s="71">
        <v>954</v>
      </c>
      <c r="C182" s="72" t="s">
        <v>64</v>
      </c>
      <c r="D182" s="72" t="s">
        <v>51</v>
      </c>
      <c r="E182" s="72" t="s">
        <v>196</v>
      </c>
      <c r="F182" s="71"/>
      <c r="G182" s="76">
        <f>G183+G184+G185</f>
        <v>3510</v>
      </c>
    </row>
    <row r="183" spans="1:7" ht="30.75">
      <c r="A183" s="57" t="s">
        <v>98</v>
      </c>
      <c r="B183" s="71">
        <v>954</v>
      </c>
      <c r="C183" s="72" t="s">
        <v>64</v>
      </c>
      <c r="D183" s="72" t="s">
        <v>51</v>
      </c>
      <c r="E183" s="72" t="s">
        <v>196</v>
      </c>
      <c r="F183" s="71">
        <v>110</v>
      </c>
      <c r="G183" s="76">
        <f>3055+94</f>
        <v>3149</v>
      </c>
    </row>
    <row r="184" spans="1:7" ht="46.5">
      <c r="A184" s="57" t="s">
        <v>99</v>
      </c>
      <c r="B184" s="71">
        <v>954</v>
      </c>
      <c r="C184" s="72" t="s">
        <v>64</v>
      </c>
      <c r="D184" s="72" t="s">
        <v>51</v>
      </c>
      <c r="E184" s="72" t="s">
        <v>196</v>
      </c>
      <c r="F184" s="71">
        <v>240</v>
      </c>
      <c r="G184" s="76">
        <v>360</v>
      </c>
    </row>
    <row r="185" spans="1:7" ht="15">
      <c r="A185" s="57" t="s">
        <v>60</v>
      </c>
      <c r="B185" s="71">
        <v>954</v>
      </c>
      <c r="C185" s="72" t="s">
        <v>64</v>
      </c>
      <c r="D185" s="72" t="s">
        <v>51</v>
      </c>
      <c r="E185" s="72" t="s">
        <v>196</v>
      </c>
      <c r="F185" s="71">
        <v>850</v>
      </c>
      <c r="G185" s="76">
        <v>1</v>
      </c>
    </row>
    <row r="186" spans="1:7" ht="15">
      <c r="A186" s="74" t="s">
        <v>109</v>
      </c>
      <c r="B186" s="74"/>
      <c r="C186" s="77"/>
      <c r="D186" s="77"/>
      <c r="E186" s="77"/>
      <c r="F186" s="77"/>
      <c r="G186" s="75">
        <f>G12+G23</f>
        <v>137633</v>
      </c>
    </row>
    <row r="187" spans="3:6" ht="15">
      <c r="C187" s="78"/>
      <c r="D187" s="78"/>
      <c r="E187" s="78"/>
      <c r="F187" s="78"/>
    </row>
    <row r="188" spans="3:6" ht="15">
      <c r="C188" s="78"/>
      <c r="D188" s="78"/>
      <c r="E188" s="78"/>
      <c r="F188" s="78"/>
    </row>
    <row r="189" spans="3:6" ht="15">
      <c r="C189" s="78"/>
      <c r="D189" s="78"/>
      <c r="E189" s="78"/>
      <c r="F189" s="78"/>
    </row>
  </sheetData>
  <mergeCells count="6">
    <mergeCell ref="C5:G5"/>
    <mergeCell ref="A7:G7"/>
    <mergeCell ref="D1:G1"/>
    <mergeCell ref="C2:G2"/>
    <mergeCell ref="C3:G3"/>
    <mergeCell ref="C4:G4"/>
  </mergeCells>
  <printOptions/>
  <pageMargins left="0.55" right="0.19" top="0.48" bottom="0.17" header="0.5" footer="0.5"/>
  <pageSetup horizontalDpi="600" verticalDpi="600" orientation="portrait" paperSize="9" scale="86" r:id="rId1"/>
  <rowBreaks count="4" manualBreakCount="4">
    <brk id="90" max="6" man="1"/>
    <brk id="114" max="6" man="1"/>
    <brk id="132" max="6" man="1"/>
    <brk id="1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I232"/>
  <sheetViews>
    <sheetView tabSelected="1" workbookViewId="0" topLeftCell="A46">
      <selection activeCell="F44" sqref="F44:F45"/>
    </sheetView>
  </sheetViews>
  <sheetFormatPr defaultColWidth="9.140625" defaultRowHeight="12.75"/>
  <cols>
    <col min="1" max="1" width="45.7109375" style="53" customWidth="1"/>
    <col min="2" max="2" width="6.8515625" style="53" customWidth="1"/>
    <col min="3" max="3" width="6.28125" style="53" customWidth="1"/>
    <col min="4" max="4" width="8.00390625" style="53" customWidth="1"/>
    <col min="5" max="5" width="9.28125" style="53" customWidth="1"/>
    <col min="6" max="6" width="13.00390625" style="53" customWidth="1"/>
    <col min="7" max="16384" width="8.8515625" style="53" customWidth="1"/>
  </cols>
  <sheetData>
    <row r="1" spans="5:6" ht="15">
      <c r="E1" s="98" t="s">
        <v>47</v>
      </c>
      <c r="F1" s="98"/>
    </row>
    <row r="2" spans="3:6" ht="15">
      <c r="C2" s="98" t="s">
        <v>205</v>
      </c>
      <c r="D2" s="98"/>
      <c r="E2" s="98"/>
      <c r="F2" s="98"/>
    </row>
    <row r="3" spans="4:6" ht="15">
      <c r="D3" s="98" t="s">
        <v>7</v>
      </c>
      <c r="E3" s="98"/>
      <c r="F3" s="98"/>
    </row>
    <row r="4" spans="4:6" ht="15">
      <c r="D4" s="98" t="s">
        <v>6</v>
      </c>
      <c r="E4" s="98"/>
      <c r="F4" s="98"/>
    </row>
    <row r="5" spans="4:6" ht="15">
      <c r="D5" s="98" t="s">
        <v>236</v>
      </c>
      <c r="E5" s="98"/>
      <c r="F5" s="98"/>
    </row>
    <row r="6" spans="5:6" ht="15">
      <c r="E6" s="52"/>
      <c r="F6" s="52"/>
    </row>
    <row r="7" spans="1:6" ht="66" customHeight="1">
      <c r="A7" s="100" t="s">
        <v>157</v>
      </c>
      <c r="B7" s="100"/>
      <c r="C7" s="100"/>
      <c r="D7" s="100"/>
      <c r="E7" s="100"/>
      <c r="F7" s="100"/>
    </row>
    <row r="8" ht="15">
      <c r="F8" s="53" t="s">
        <v>0</v>
      </c>
    </row>
    <row r="9" spans="1:6" ht="42.75" customHeight="1">
      <c r="A9" s="12" t="s">
        <v>44</v>
      </c>
      <c r="B9" s="99" t="s">
        <v>45</v>
      </c>
      <c r="C9" s="99"/>
      <c r="D9" s="99"/>
      <c r="E9" s="54" t="s">
        <v>46</v>
      </c>
      <c r="F9" s="12" t="s">
        <v>2</v>
      </c>
    </row>
    <row r="10" spans="1:6" ht="1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</row>
    <row r="11" spans="1:6" ht="62.25">
      <c r="A11" s="55" t="s">
        <v>125</v>
      </c>
      <c r="B11" s="81" t="s">
        <v>158</v>
      </c>
      <c r="C11" s="81"/>
      <c r="D11" s="81"/>
      <c r="E11" s="81"/>
      <c r="F11" s="82">
        <f>F12+F30+F55+F86</f>
        <v>137130</v>
      </c>
    </row>
    <row r="12" spans="1:7" ht="46.5">
      <c r="A12" s="73" t="s">
        <v>73</v>
      </c>
      <c r="B12" s="77" t="s">
        <v>158</v>
      </c>
      <c r="C12" s="77" t="s">
        <v>119</v>
      </c>
      <c r="D12" s="77"/>
      <c r="E12" s="77"/>
      <c r="F12" s="84">
        <f>F13+F23+F28+F16+F19+F21+F26</f>
        <v>9491</v>
      </c>
      <c r="G12" s="60"/>
    </row>
    <row r="13" spans="1:8" ht="46.5">
      <c r="A13" s="59" t="s">
        <v>74</v>
      </c>
      <c r="B13" s="72" t="s">
        <v>158</v>
      </c>
      <c r="C13" s="72" t="s">
        <v>119</v>
      </c>
      <c r="D13" s="72" t="s">
        <v>129</v>
      </c>
      <c r="E13" s="71"/>
      <c r="F13" s="91">
        <f>F14+F15</f>
        <v>2003</v>
      </c>
      <c r="G13" s="60"/>
      <c r="H13" s="58"/>
    </row>
    <row r="14" spans="1:8" ht="46.5">
      <c r="A14" s="59" t="s">
        <v>99</v>
      </c>
      <c r="B14" s="72" t="s">
        <v>158</v>
      </c>
      <c r="C14" s="72" t="s">
        <v>119</v>
      </c>
      <c r="D14" s="72" t="s">
        <v>129</v>
      </c>
      <c r="E14" s="71">
        <v>240</v>
      </c>
      <c r="F14" s="71">
        <f>1484+506</f>
        <v>1990</v>
      </c>
      <c r="G14" s="93"/>
      <c r="H14" s="58"/>
    </row>
    <row r="15" spans="1:8" ht="140.25">
      <c r="A15" s="95" t="s">
        <v>235</v>
      </c>
      <c r="B15" s="72" t="s">
        <v>158</v>
      </c>
      <c r="C15" s="72" t="s">
        <v>119</v>
      </c>
      <c r="D15" s="72" t="s">
        <v>129</v>
      </c>
      <c r="E15" s="71">
        <v>830</v>
      </c>
      <c r="F15" s="71">
        <v>13</v>
      </c>
      <c r="G15" s="93"/>
      <c r="H15" s="58"/>
    </row>
    <row r="16" spans="1:8" ht="48" customHeight="1">
      <c r="A16" s="59" t="s">
        <v>161</v>
      </c>
      <c r="B16" s="72" t="s">
        <v>158</v>
      </c>
      <c r="C16" s="72" t="s">
        <v>119</v>
      </c>
      <c r="D16" s="72" t="s">
        <v>160</v>
      </c>
      <c r="E16" s="71"/>
      <c r="F16" s="71">
        <f>F17+F18</f>
        <v>157</v>
      </c>
      <c r="G16" s="93"/>
      <c r="H16" s="58"/>
    </row>
    <row r="17" spans="1:8" ht="46.5">
      <c r="A17" s="59" t="s">
        <v>99</v>
      </c>
      <c r="B17" s="72" t="s">
        <v>158</v>
      </c>
      <c r="C17" s="72" t="s">
        <v>119</v>
      </c>
      <c r="D17" s="72" t="s">
        <v>160</v>
      </c>
      <c r="E17" s="71">
        <v>240</v>
      </c>
      <c r="F17" s="71">
        <v>145</v>
      </c>
      <c r="G17" s="60"/>
      <c r="H17" s="58"/>
    </row>
    <row r="18" spans="1:8" ht="15">
      <c r="A18" s="59" t="s">
        <v>104</v>
      </c>
      <c r="B18" s="72" t="s">
        <v>158</v>
      </c>
      <c r="C18" s="72" t="s">
        <v>119</v>
      </c>
      <c r="D18" s="72" t="s">
        <v>160</v>
      </c>
      <c r="E18" s="71">
        <v>360</v>
      </c>
      <c r="F18" s="71">
        <v>12</v>
      </c>
      <c r="G18" s="60"/>
      <c r="H18" s="58"/>
    </row>
    <row r="19" spans="1:8" ht="30.75">
      <c r="A19" s="59" t="s">
        <v>220</v>
      </c>
      <c r="B19" s="72" t="s">
        <v>158</v>
      </c>
      <c r="C19" s="72" t="s">
        <v>119</v>
      </c>
      <c r="D19" s="72" t="s">
        <v>226</v>
      </c>
      <c r="E19" s="71"/>
      <c r="F19" s="71">
        <v>30</v>
      </c>
      <c r="G19" s="60"/>
      <c r="H19" s="58"/>
    </row>
    <row r="20" spans="1:8" ht="46.5">
      <c r="A20" s="59" t="s">
        <v>99</v>
      </c>
      <c r="B20" s="72" t="s">
        <v>158</v>
      </c>
      <c r="C20" s="72" t="s">
        <v>119</v>
      </c>
      <c r="D20" s="72" t="s">
        <v>226</v>
      </c>
      <c r="E20" s="71">
        <v>240</v>
      </c>
      <c r="F20" s="71">
        <v>30</v>
      </c>
      <c r="G20" s="60"/>
      <c r="H20" s="58"/>
    </row>
    <row r="21" spans="1:8" ht="46.5">
      <c r="A21" s="59" t="s">
        <v>222</v>
      </c>
      <c r="B21" s="72" t="s">
        <v>158</v>
      </c>
      <c r="C21" s="72" t="s">
        <v>119</v>
      </c>
      <c r="D21" s="72" t="s">
        <v>227</v>
      </c>
      <c r="E21" s="71"/>
      <c r="F21" s="71">
        <f>F22</f>
        <v>5853</v>
      </c>
      <c r="G21" s="60"/>
      <c r="H21" s="58"/>
    </row>
    <row r="22" spans="1:8" ht="46.5">
      <c r="A22" s="59" t="s">
        <v>99</v>
      </c>
      <c r="B22" s="72" t="s">
        <v>158</v>
      </c>
      <c r="C22" s="72" t="s">
        <v>119</v>
      </c>
      <c r="D22" s="72" t="s">
        <v>227</v>
      </c>
      <c r="E22" s="71">
        <v>240</v>
      </c>
      <c r="F22" s="71">
        <v>5853</v>
      </c>
      <c r="G22" s="60"/>
      <c r="H22" s="58"/>
    </row>
    <row r="23" spans="1:8" ht="30.75">
      <c r="A23" s="59" t="s">
        <v>78</v>
      </c>
      <c r="B23" s="72" t="s">
        <v>158</v>
      </c>
      <c r="C23" s="72" t="s">
        <v>119</v>
      </c>
      <c r="D23" s="72" t="s">
        <v>128</v>
      </c>
      <c r="E23" s="71"/>
      <c r="F23" s="76">
        <f>F24+F25</f>
        <v>600</v>
      </c>
      <c r="G23" s="60"/>
      <c r="H23" s="58"/>
    </row>
    <row r="24" spans="1:8" ht="46.5">
      <c r="A24" s="59" t="s">
        <v>79</v>
      </c>
      <c r="B24" s="72" t="s">
        <v>158</v>
      </c>
      <c r="C24" s="72" t="s">
        <v>119</v>
      </c>
      <c r="D24" s="72" t="s">
        <v>128</v>
      </c>
      <c r="E24" s="71">
        <v>630</v>
      </c>
      <c r="F24" s="76">
        <v>500</v>
      </c>
      <c r="G24" s="60"/>
      <c r="H24" s="58"/>
    </row>
    <row r="25" spans="1:8" ht="46.5">
      <c r="A25" s="59" t="s">
        <v>99</v>
      </c>
      <c r="B25" s="72" t="s">
        <v>158</v>
      </c>
      <c r="C25" s="72" t="s">
        <v>119</v>
      </c>
      <c r="D25" s="72" t="s">
        <v>128</v>
      </c>
      <c r="E25" s="71">
        <v>240</v>
      </c>
      <c r="F25" s="76">
        <v>100</v>
      </c>
      <c r="G25" s="60"/>
      <c r="H25" s="58"/>
    </row>
    <row r="26" spans="1:8" ht="46.5">
      <c r="A26" s="59" t="s">
        <v>233</v>
      </c>
      <c r="B26" s="72" t="s">
        <v>158</v>
      </c>
      <c r="C26" s="72" t="s">
        <v>119</v>
      </c>
      <c r="D26" s="72" t="s">
        <v>234</v>
      </c>
      <c r="E26" s="71"/>
      <c r="F26" s="76">
        <f>F27</f>
        <v>98</v>
      </c>
      <c r="G26" s="60"/>
      <c r="H26" s="58"/>
    </row>
    <row r="27" spans="1:8" ht="46.5">
      <c r="A27" s="59" t="s">
        <v>99</v>
      </c>
      <c r="B27" s="72" t="s">
        <v>158</v>
      </c>
      <c r="C27" s="72" t="s">
        <v>119</v>
      </c>
      <c r="D27" s="72" t="s">
        <v>234</v>
      </c>
      <c r="E27" s="71">
        <v>240</v>
      </c>
      <c r="F27" s="76">
        <v>98</v>
      </c>
      <c r="G27" s="60"/>
      <c r="H27" s="58"/>
    </row>
    <row r="28" spans="1:8" ht="62.25">
      <c r="A28" s="59" t="s">
        <v>80</v>
      </c>
      <c r="B28" s="72" t="s">
        <v>158</v>
      </c>
      <c r="C28" s="72" t="s">
        <v>119</v>
      </c>
      <c r="D28" s="72" t="s">
        <v>130</v>
      </c>
      <c r="E28" s="71"/>
      <c r="F28" s="76">
        <f>F29</f>
        <v>750</v>
      </c>
      <c r="G28" s="60"/>
      <c r="H28" s="58"/>
    </row>
    <row r="29" spans="1:8" ht="46.5">
      <c r="A29" s="59" t="s">
        <v>79</v>
      </c>
      <c r="B29" s="72" t="s">
        <v>158</v>
      </c>
      <c r="C29" s="72" t="s">
        <v>119</v>
      </c>
      <c r="D29" s="72" t="s">
        <v>130</v>
      </c>
      <c r="E29" s="71">
        <v>630</v>
      </c>
      <c r="F29" s="76">
        <v>750</v>
      </c>
      <c r="G29" s="60"/>
      <c r="H29" s="58"/>
    </row>
    <row r="30" spans="1:7" ht="30.75">
      <c r="A30" s="73" t="s">
        <v>113</v>
      </c>
      <c r="B30" s="77" t="s">
        <v>158</v>
      </c>
      <c r="C30" s="77" t="s">
        <v>120</v>
      </c>
      <c r="D30" s="71"/>
      <c r="E30" s="71"/>
      <c r="F30" s="84">
        <f>F33+F37+F43+F45+F51+F53+F36+F31+F47+F39+F41+F49</f>
        <v>32017</v>
      </c>
      <c r="G30" s="60"/>
    </row>
    <row r="31" spans="1:7" ht="108.75">
      <c r="A31" s="92" t="s">
        <v>203</v>
      </c>
      <c r="B31" s="72" t="s">
        <v>158</v>
      </c>
      <c r="C31" s="72" t="s">
        <v>120</v>
      </c>
      <c r="D31" s="72">
        <v>4207</v>
      </c>
      <c r="E31" s="71"/>
      <c r="F31" s="91">
        <f>F32</f>
        <v>110</v>
      </c>
      <c r="G31" s="60"/>
    </row>
    <row r="32" spans="1:7" ht="15">
      <c r="A32" s="59" t="s">
        <v>94</v>
      </c>
      <c r="B32" s="72" t="s">
        <v>158</v>
      </c>
      <c r="C32" s="72" t="s">
        <v>120</v>
      </c>
      <c r="D32" s="72">
        <v>4207</v>
      </c>
      <c r="E32" s="71">
        <v>540</v>
      </c>
      <c r="F32" s="91">
        <v>110</v>
      </c>
      <c r="G32" s="60"/>
    </row>
    <row r="33" spans="1:7" ht="30.75">
      <c r="A33" s="59" t="s">
        <v>118</v>
      </c>
      <c r="B33" s="72" t="s">
        <v>158</v>
      </c>
      <c r="C33" s="72" t="s">
        <v>120</v>
      </c>
      <c r="D33" s="72" t="s">
        <v>131</v>
      </c>
      <c r="E33" s="71"/>
      <c r="F33" s="76">
        <f>F34</f>
        <v>7481</v>
      </c>
      <c r="G33" s="60"/>
    </row>
    <row r="34" spans="1:7" ht="46.5">
      <c r="A34" s="59" t="s">
        <v>99</v>
      </c>
      <c r="B34" s="72" t="s">
        <v>158</v>
      </c>
      <c r="C34" s="72" t="s">
        <v>120</v>
      </c>
      <c r="D34" s="72" t="s">
        <v>131</v>
      </c>
      <c r="E34" s="71">
        <v>240</v>
      </c>
      <c r="F34" s="76">
        <f>6529+952</f>
        <v>7481</v>
      </c>
      <c r="G34" s="60"/>
    </row>
    <row r="35" spans="1:7" ht="30.75">
      <c r="A35" s="59" t="s">
        <v>118</v>
      </c>
      <c r="B35" s="72" t="s">
        <v>158</v>
      </c>
      <c r="C35" s="72" t="s">
        <v>120</v>
      </c>
      <c r="D35" s="72" t="s">
        <v>159</v>
      </c>
      <c r="E35" s="71"/>
      <c r="F35" s="76">
        <f>F36</f>
        <v>2582</v>
      </c>
      <c r="G35" s="60"/>
    </row>
    <row r="36" spans="1:7" ht="46.5">
      <c r="A36" s="59" t="s">
        <v>99</v>
      </c>
      <c r="B36" s="72" t="s">
        <v>158</v>
      </c>
      <c r="C36" s="72" t="s">
        <v>120</v>
      </c>
      <c r="D36" s="72" t="s">
        <v>159</v>
      </c>
      <c r="E36" s="71">
        <v>240</v>
      </c>
      <c r="F36" s="76">
        <f>3534-952</f>
        <v>2582</v>
      </c>
      <c r="G36" s="60"/>
    </row>
    <row r="37" spans="1:7" ht="30.75">
      <c r="A37" s="59" t="s">
        <v>118</v>
      </c>
      <c r="B37" s="72" t="s">
        <v>158</v>
      </c>
      <c r="C37" s="72" t="s">
        <v>120</v>
      </c>
      <c r="D37" s="72" t="s">
        <v>132</v>
      </c>
      <c r="E37" s="71"/>
      <c r="F37" s="76">
        <f>F38</f>
        <v>2461</v>
      </c>
      <c r="G37" s="60"/>
    </row>
    <row r="38" spans="1:7" ht="46.5">
      <c r="A38" s="59" t="s">
        <v>99</v>
      </c>
      <c r="B38" s="72" t="s">
        <v>158</v>
      </c>
      <c r="C38" s="72" t="s">
        <v>120</v>
      </c>
      <c r="D38" s="72" t="s">
        <v>132</v>
      </c>
      <c r="E38" s="71">
        <v>240</v>
      </c>
      <c r="F38" s="76">
        <v>2461</v>
      </c>
      <c r="G38" s="60"/>
    </row>
    <row r="39" spans="1:7" ht="30.75">
      <c r="A39" s="59" t="s">
        <v>214</v>
      </c>
      <c r="B39" s="72" t="s">
        <v>158</v>
      </c>
      <c r="C39" s="72" t="s">
        <v>120</v>
      </c>
      <c r="D39" s="72" t="s">
        <v>228</v>
      </c>
      <c r="E39" s="71"/>
      <c r="F39" s="76">
        <f>F40</f>
        <v>4331</v>
      </c>
      <c r="G39" s="60"/>
    </row>
    <row r="40" spans="1:7" ht="62.25">
      <c r="A40" s="59" t="s">
        <v>114</v>
      </c>
      <c r="B40" s="72" t="s">
        <v>158</v>
      </c>
      <c r="C40" s="72" t="s">
        <v>120</v>
      </c>
      <c r="D40" s="72" t="s">
        <v>228</v>
      </c>
      <c r="E40" s="71">
        <v>810</v>
      </c>
      <c r="F40" s="76">
        <v>4331</v>
      </c>
      <c r="G40" s="60"/>
    </row>
    <row r="41" spans="1:7" ht="46.5">
      <c r="A41" s="59" t="s">
        <v>216</v>
      </c>
      <c r="B41" s="72" t="s">
        <v>158</v>
      </c>
      <c r="C41" s="72" t="s">
        <v>120</v>
      </c>
      <c r="D41" s="72" t="s">
        <v>229</v>
      </c>
      <c r="E41" s="71"/>
      <c r="F41" s="76">
        <f>F42</f>
        <v>225</v>
      </c>
      <c r="G41" s="60"/>
    </row>
    <row r="42" spans="1:7" ht="62.25">
      <c r="A42" s="59" t="s">
        <v>114</v>
      </c>
      <c r="B42" s="72" t="s">
        <v>158</v>
      </c>
      <c r="C42" s="72" t="s">
        <v>120</v>
      </c>
      <c r="D42" s="72" t="s">
        <v>229</v>
      </c>
      <c r="E42" s="71">
        <v>810</v>
      </c>
      <c r="F42" s="76">
        <v>225</v>
      </c>
      <c r="G42" s="60"/>
    </row>
    <row r="43" spans="1:7" ht="62.25">
      <c r="A43" s="59" t="s">
        <v>115</v>
      </c>
      <c r="B43" s="72" t="s">
        <v>158</v>
      </c>
      <c r="C43" s="72" t="s">
        <v>120</v>
      </c>
      <c r="D43" s="72" t="s">
        <v>133</v>
      </c>
      <c r="E43" s="71"/>
      <c r="F43" s="76">
        <f>F44</f>
        <v>1070</v>
      </c>
      <c r="G43" s="60"/>
    </row>
    <row r="44" spans="1:7" ht="62.25">
      <c r="A44" s="59" t="s">
        <v>114</v>
      </c>
      <c r="B44" s="72" t="s">
        <v>158</v>
      </c>
      <c r="C44" s="72" t="s">
        <v>120</v>
      </c>
      <c r="D44" s="72" t="s">
        <v>133</v>
      </c>
      <c r="E44" s="71">
        <v>810</v>
      </c>
      <c r="F44" s="76">
        <v>1070</v>
      </c>
      <c r="G44" s="60"/>
    </row>
    <row r="45" spans="1:7" ht="62.25">
      <c r="A45" s="59" t="s">
        <v>116</v>
      </c>
      <c r="B45" s="72" t="s">
        <v>158</v>
      </c>
      <c r="C45" s="72" t="s">
        <v>120</v>
      </c>
      <c r="D45" s="72" t="s">
        <v>134</v>
      </c>
      <c r="E45" s="71"/>
      <c r="F45" s="76">
        <f>F46</f>
        <v>57</v>
      </c>
      <c r="G45" s="60"/>
    </row>
    <row r="46" spans="1:7" ht="62.25">
      <c r="A46" s="59" t="s">
        <v>114</v>
      </c>
      <c r="B46" s="72" t="s">
        <v>158</v>
      </c>
      <c r="C46" s="72" t="s">
        <v>120</v>
      </c>
      <c r="D46" s="72" t="s">
        <v>134</v>
      </c>
      <c r="E46" s="71">
        <v>810</v>
      </c>
      <c r="F46" s="76">
        <v>57</v>
      </c>
      <c r="G46" s="60"/>
    </row>
    <row r="47" spans="1:7" ht="30.75">
      <c r="A47" s="59" t="s">
        <v>207</v>
      </c>
      <c r="B47" s="72" t="s">
        <v>158</v>
      </c>
      <c r="C47" s="72" t="s">
        <v>120</v>
      </c>
      <c r="D47" s="72" t="s">
        <v>209</v>
      </c>
      <c r="E47" s="71"/>
      <c r="F47" s="76">
        <f>F48</f>
        <v>90</v>
      </c>
      <c r="G47" s="60"/>
    </row>
    <row r="48" spans="1:7" ht="46.5">
      <c r="A48" s="59" t="s">
        <v>99</v>
      </c>
      <c r="B48" s="72" t="s">
        <v>158</v>
      </c>
      <c r="C48" s="72" t="s">
        <v>120</v>
      </c>
      <c r="D48" s="72" t="s">
        <v>209</v>
      </c>
      <c r="E48" s="71">
        <v>240</v>
      </c>
      <c r="F48" s="76">
        <v>90</v>
      </c>
      <c r="G48" s="60"/>
    </row>
    <row r="49" spans="1:7" ht="15">
      <c r="A49" s="59" t="s">
        <v>219</v>
      </c>
      <c r="B49" s="72" t="s">
        <v>158</v>
      </c>
      <c r="C49" s="72" t="s">
        <v>120</v>
      </c>
      <c r="D49" s="72" t="s">
        <v>230</v>
      </c>
      <c r="E49" s="71"/>
      <c r="F49" s="76">
        <f>F50</f>
        <v>8324</v>
      </c>
      <c r="G49" s="60"/>
    </row>
    <row r="50" spans="1:7" ht="46.5">
      <c r="A50" s="59" t="s">
        <v>99</v>
      </c>
      <c r="B50" s="72" t="s">
        <v>158</v>
      </c>
      <c r="C50" s="72" t="s">
        <v>120</v>
      </c>
      <c r="D50" s="72" t="s">
        <v>230</v>
      </c>
      <c r="E50" s="71">
        <v>240</v>
      </c>
      <c r="F50" s="76">
        <v>8324</v>
      </c>
      <c r="G50" s="60"/>
    </row>
    <row r="51" spans="1:7" ht="30.75">
      <c r="A51" s="59" t="s">
        <v>117</v>
      </c>
      <c r="B51" s="72" t="s">
        <v>158</v>
      </c>
      <c r="C51" s="72" t="s">
        <v>120</v>
      </c>
      <c r="D51" s="72" t="s">
        <v>135</v>
      </c>
      <c r="E51" s="71"/>
      <c r="F51" s="76">
        <f>F52</f>
        <v>2526</v>
      </c>
      <c r="G51" s="60"/>
    </row>
    <row r="52" spans="1:7" ht="46.5">
      <c r="A52" s="59" t="s">
        <v>99</v>
      </c>
      <c r="B52" s="72" t="s">
        <v>158</v>
      </c>
      <c r="C52" s="72" t="s">
        <v>120</v>
      </c>
      <c r="D52" s="72" t="s">
        <v>135</v>
      </c>
      <c r="E52" s="71">
        <v>240</v>
      </c>
      <c r="F52" s="76">
        <v>2526</v>
      </c>
      <c r="G52" s="60"/>
    </row>
    <row r="53" spans="1:7" ht="30.75">
      <c r="A53" s="59" t="s">
        <v>111</v>
      </c>
      <c r="B53" s="72" t="s">
        <v>158</v>
      </c>
      <c r="C53" s="72" t="s">
        <v>120</v>
      </c>
      <c r="D53" s="72" t="s">
        <v>136</v>
      </c>
      <c r="E53" s="71"/>
      <c r="F53" s="76">
        <f>F54</f>
        <v>2760</v>
      </c>
      <c r="G53" s="60"/>
    </row>
    <row r="54" spans="1:7" ht="46.5">
      <c r="A54" s="59" t="s">
        <v>99</v>
      </c>
      <c r="B54" s="72" t="s">
        <v>158</v>
      </c>
      <c r="C54" s="72" t="s">
        <v>120</v>
      </c>
      <c r="D54" s="72" t="s">
        <v>136</v>
      </c>
      <c r="E54" s="71">
        <v>240</v>
      </c>
      <c r="F54" s="76">
        <v>2760</v>
      </c>
      <c r="G54" s="60"/>
    </row>
    <row r="55" spans="1:9" ht="30.75">
      <c r="A55" s="73" t="s">
        <v>88</v>
      </c>
      <c r="B55" s="77" t="s">
        <v>158</v>
      </c>
      <c r="C55" s="77" t="s">
        <v>121</v>
      </c>
      <c r="D55" s="71"/>
      <c r="E55" s="71"/>
      <c r="F55" s="84">
        <f>F57+F59+F61+F63+F65+F67+F69+F71+F75+F77+F79+F81+F82+F83+F84+F72</f>
        <v>33554</v>
      </c>
      <c r="G55" s="60"/>
      <c r="I55" s="83"/>
    </row>
    <row r="56" spans="1:7" ht="30.75">
      <c r="A56" s="59" t="s">
        <v>89</v>
      </c>
      <c r="B56" s="72" t="s">
        <v>158</v>
      </c>
      <c r="C56" s="72" t="s">
        <v>121</v>
      </c>
      <c r="D56" s="72" t="s">
        <v>137</v>
      </c>
      <c r="E56" s="71"/>
      <c r="F56" s="76">
        <f>F57</f>
        <v>252</v>
      </c>
      <c r="G56" s="60"/>
    </row>
    <row r="57" spans="1:7" ht="46.5">
      <c r="A57" s="59" t="s">
        <v>99</v>
      </c>
      <c r="B57" s="72" t="s">
        <v>158</v>
      </c>
      <c r="C57" s="72" t="s">
        <v>121</v>
      </c>
      <c r="D57" s="72" t="s">
        <v>137</v>
      </c>
      <c r="E57" s="71">
        <v>240</v>
      </c>
      <c r="F57" s="76">
        <v>252</v>
      </c>
      <c r="G57" s="60"/>
    </row>
    <row r="58" spans="1:7" ht="46.5">
      <c r="A58" s="59" t="s">
        <v>53</v>
      </c>
      <c r="B58" s="72" t="s">
        <v>158</v>
      </c>
      <c r="C58" s="72" t="s">
        <v>121</v>
      </c>
      <c r="D58" s="72" t="s">
        <v>138</v>
      </c>
      <c r="E58" s="71"/>
      <c r="F58" s="76">
        <f>F59</f>
        <v>65</v>
      </c>
      <c r="G58" s="87"/>
    </row>
    <row r="59" spans="1:7" ht="15">
      <c r="A59" s="59" t="s">
        <v>94</v>
      </c>
      <c r="B59" s="72" t="s">
        <v>158</v>
      </c>
      <c r="C59" s="72" t="s">
        <v>121</v>
      </c>
      <c r="D59" s="72" t="s">
        <v>138</v>
      </c>
      <c r="E59" s="71">
        <v>540</v>
      </c>
      <c r="F59" s="76">
        <v>65</v>
      </c>
      <c r="G59" s="60"/>
    </row>
    <row r="60" spans="1:7" ht="30.75">
      <c r="A60" s="56" t="s">
        <v>95</v>
      </c>
      <c r="B60" s="72" t="s">
        <v>158</v>
      </c>
      <c r="C60" s="72" t="s">
        <v>121</v>
      </c>
      <c r="D60" s="72" t="s">
        <v>139</v>
      </c>
      <c r="E60" s="71"/>
      <c r="F60" s="76">
        <f>F61</f>
        <v>15910</v>
      </c>
      <c r="G60" s="60"/>
    </row>
    <row r="61" spans="1:7" ht="15">
      <c r="A61" s="57" t="s">
        <v>96</v>
      </c>
      <c r="B61" s="72" t="s">
        <v>158</v>
      </c>
      <c r="C61" s="72" t="s">
        <v>121</v>
      </c>
      <c r="D61" s="72" t="s">
        <v>139</v>
      </c>
      <c r="E61" s="71">
        <v>610</v>
      </c>
      <c r="F61" s="76">
        <v>15910</v>
      </c>
      <c r="G61" s="60"/>
    </row>
    <row r="62" spans="1:6" ht="62.25">
      <c r="A62" s="59" t="s">
        <v>163</v>
      </c>
      <c r="B62" s="72" t="s">
        <v>158</v>
      </c>
      <c r="C62" s="72" t="s">
        <v>121</v>
      </c>
      <c r="D62" s="72" t="s">
        <v>164</v>
      </c>
      <c r="E62" s="71"/>
      <c r="F62" s="76">
        <f>F63</f>
        <v>2</v>
      </c>
    </row>
    <row r="63" spans="1:6" ht="15">
      <c r="A63" s="57" t="s">
        <v>96</v>
      </c>
      <c r="B63" s="72" t="s">
        <v>158</v>
      </c>
      <c r="C63" s="72" t="s">
        <v>121</v>
      </c>
      <c r="D63" s="72" t="s">
        <v>164</v>
      </c>
      <c r="E63" s="71">
        <v>610</v>
      </c>
      <c r="F63" s="76">
        <v>2</v>
      </c>
    </row>
    <row r="64" spans="1:6" ht="30.75">
      <c r="A64" s="56" t="s">
        <v>100</v>
      </c>
      <c r="B64" s="72" t="s">
        <v>158</v>
      </c>
      <c r="C64" s="72" t="s">
        <v>121</v>
      </c>
      <c r="D64" s="72" t="s">
        <v>140</v>
      </c>
      <c r="E64" s="71"/>
      <c r="F64" s="76">
        <f>F65</f>
        <v>5680</v>
      </c>
    </row>
    <row r="65" spans="1:6" ht="15">
      <c r="A65" s="57" t="s">
        <v>96</v>
      </c>
      <c r="B65" s="72" t="s">
        <v>158</v>
      </c>
      <c r="C65" s="72" t="s">
        <v>121</v>
      </c>
      <c r="D65" s="72" t="s">
        <v>140</v>
      </c>
      <c r="E65" s="71">
        <v>610</v>
      </c>
      <c r="F65" s="76">
        <v>5680</v>
      </c>
    </row>
    <row r="66" spans="1:6" ht="30.75">
      <c r="A66" s="56" t="s">
        <v>97</v>
      </c>
      <c r="B66" s="72" t="s">
        <v>158</v>
      </c>
      <c r="C66" s="72" t="s">
        <v>121</v>
      </c>
      <c r="D66" s="72" t="s">
        <v>141</v>
      </c>
      <c r="E66" s="71"/>
      <c r="F66" s="76">
        <f>F67</f>
        <v>7155</v>
      </c>
    </row>
    <row r="67" spans="1:6" ht="15">
      <c r="A67" s="57" t="s">
        <v>96</v>
      </c>
      <c r="B67" s="72" t="s">
        <v>158</v>
      </c>
      <c r="C67" s="72" t="s">
        <v>121</v>
      </c>
      <c r="D67" s="72" t="s">
        <v>141</v>
      </c>
      <c r="E67" s="71">
        <v>610</v>
      </c>
      <c r="F67" s="76">
        <v>7155</v>
      </c>
    </row>
    <row r="68" spans="1:6" ht="39.75" customHeight="1">
      <c r="A68" s="57" t="s">
        <v>206</v>
      </c>
      <c r="B68" s="72" t="s">
        <v>158</v>
      </c>
      <c r="C68" s="72" t="s">
        <v>121</v>
      </c>
      <c r="D68" s="72" t="s">
        <v>142</v>
      </c>
      <c r="E68" s="71"/>
      <c r="F68" s="76">
        <f>F69</f>
        <v>175</v>
      </c>
    </row>
    <row r="69" spans="1:6" ht="24" customHeight="1">
      <c r="A69" s="57" t="s">
        <v>96</v>
      </c>
      <c r="B69" s="72" t="s">
        <v>158</v>
      </c>
      <c r="C69" s="72" t="s">
        <v>121</v>
      </c>
      <c r="D69" s="72" t="s">
        <v>142</v>
      </c>
      <c r="E69" s="71">
        <v>610</v>
      </c>
      <c r="F69" s="76">
        <v>175</v>
      </c>
    </row>
    <row r="70" spans="1:7" ht="46.5">
      <c r="A70" s="59" t="s">
        <v>126</v>
      </c>
      <c r="B70" s="72" t="s">
        <v>158</v>
      </c>
      <c r="C70" s="72" t="s">
        <v>121</v>
      </c>
      <c r="D70" s="72" t="s">
        <v>143</v>
      </c>
      <c r="E70" s="71"/>
      <c r="F70" s="76">
        <f>F71</f>
        <v>225</v>
      </c>
      <c r="G70" s="83"/>
    </row>
    <row r="71" spans="1:6" ht="30.75">
      <c r="A71" s="59" t="s">
        <v>102</v>
      </c>
      <c r="B71" s="72" t="s">
        <v>158</v>
      </c>
      <c r="C71" s="72" t="s">
        <v>121</v>
      </c>
      <c r="D71" s="72" t="s">
        <v>143</v>
      </c>
      <c r="E71" s="71">
        <v>310</v>
      </c>
      <c r="F71" s="76">
        <v>225</v>
      </c>
    </row>
    <row r="72" spans="1:6" ht="46.5">
      <c r="A72" s="59" t="s">
        <v>225</v>
      </c>
      <c r="B72" s="72" t="s">
        <v>158</v>
      </c>
      <c r="C72" s="72" t="s">
        <v>121</v>
      </c>
      <c r="D72" s="72" t="s">
        <v>231</v>
      </c>
      <c r="E72" s="71"/>
      <c r="F72" s="76">
        <v>96</v>
      </c>
    </row>
    <row r="73" spans="1:6" ht="30.75">
      <c r="A73" s="59" t="s">
        <v>102</v>
      </c>
      <c r="B73" s="72" t="s">
        <v>158</v>
      </c>
      <c r="C73" s="72" t="s">
        <v>121</v>
      </c>
      <c r="D73" s="72" t="s">
        <v>231</v>
      </c>
      <c r="E73" s="71">
        <v>310</v>
      </c>
      <c r="F73" s="76">
        <v>96</v>
      </c>
    </row>
    <row r="74" spans="1:6" ht="62.25">
      <c r="A74" s="59" t="s">
        <v>211</v>
      </c>
      <c r="B74" s="72" t="s">
        <v>158</v>
      </c>
      <c r="C74" s="72" t="s">
        <v>121</v>
      </c>
      <c r="D74" s="72" t="s">
        <v>212</v>
      </c>
      <c r="E74" s="71"/>
      <c r="F74" s="76">
        <f>F75</f>
        <v>50</v>
      </c>
    </row>
    <row r="75" spans="1:6" ht="30.75">
      <c r="A75" s="59" t="s">
        <v>102</v>
      </c>
      <c r="B75" s="72" t="s">
        <v>158</v>
      </c>
      <c r="C75" s="72" t="s">
        <v>121</v>
      </c>
      <c r="D75" s="72" t="s">
        <v>212</v>
      </c>
      <c r="E75" s="71">
        <v>310</v>
      </c>
      <c r="F75" s="76">
        <v>50</v>
      </c>
    </row>
    <row r="76" spans="1:6" ht="46.5">
      <c r="A76" s="59" t="s">
        <v>127</v>
      </c>
      <c r="B76" s="72" t="s">
        <v>158</v>
      </c>
      <c r="C76" s="72" t="s">
        <v>121</v>
      </c>
      <c r="D76" s="72" t="s">
        <v>144</v>
      </c>
      <c r="E76" s="71"/>
      <c r="F76" s="76">
        <f>F77</f>
        <v>60</v>
      </c>
    </row>
    <row r="77" spans="1:6" ht="30.75">
      <c r="A77" s="59" t="s">
        <v>101</v>
      </c>
      <c r="B77" s="72" t="s">
        <v>158</v>
      </c>
      <c r="C77" s="72" t="s">
        <v>121</v>
      </c>
      <c r="D77" s="72" t="s">
        <v>144</v>
      </c>
      <c r="E77" s="71">
        <v>320</v>
      </c>
      <c r="F77" s="76">
        <v>60</v>
      </c>
    </row>
    <row r="78" spans="1:7" ht="30.75">
      <c r="A78" s="59" t="s">
        <v>105</v>
      </c>
      <c r="B78" s="72" t="s">
        <v>158</v>
      </c>
      <c r="C78" s="72" t="s">
        <v>121</v>
      </c>
      <c r="D78" s="72" t="s">
        <v>145</v>
      </c>
      <c r="E78" s="71"/>
      <c r="F78" s="76">
        <f>F79</f>
        <v>224</v>
      </c>
      <c r="G78" s="83"/>
    </row>
    <row r="79" spans="1:6" ht="46.5">
      <c r="A79" s="57" t="s">
        <v>99</v>
      </c>
      <c r="B79" s="72" t="s">
        <v>158</v>
      </c>
      <c r="C79" s="72" t="s">
        <v>121</v>
      </c>
      <c r="D79" s="72" t="s">
        <v>145</v>
      </c>
      <c r="E79" s="71">
        <v>240</v>
      </c>
      <c r="F79" s="76">
        <v>224</v>
      </c>
    </row>
    <row r="80" spans="1:6" ht="30.75">
      <c r="A80" s="56" t="s">
        <v>106</v>
      </c>
      <c r="B80" s="72" t="s">
        <v>158</v>
      </c>
      <c r="C80" s="72" t="s">
        <v>121</v>
      </c>
      <c r="D80" s="72" t="s">
        <v>146</v>
      </c>
      <c r="E80" s="71"/>
      <c r="F80" s="76">
        <f>F81+F82+F83</f>
        <v>3510</v>
      </c>
    </row>
    <row r="81" spans="1:6" ht="30.75">
      <c r="A81" s="57" t="s">
        <v>98</v>
      </c>
      <c r="B81" s="72" t="s">
        <v>158</v>
      </c>
      <c r="C81" s="72" t="s">
        <v>121</v>
      </c>
      <c r="D81" s="72" t="s">
        <v>146</v>
      </c>
      <c r="E81" s="71">
        <v>110</v>
      </c>
      <c r="F81" s="76">
        <f>3055+94</f>
        <v>3149</v>
      </c>
    </row>
    <row r="82" spans="1:6" ht="46.5">
      <c r="A82" s="57" t="s">
        <v>99</v>
      </c>
      <c r="B82" s="72" t="s">
        <v>158</v>
      </c>
      <c r="C82" s="72" t="s">
        <v>121</v>
      </c>
      <c r="D82" s="72" t="s">
        <v>146</v>
      </c>
      <c r="E82" s="71">
        <v>240</v>
      </c>
      <c r="F82" s="76">
        <f>50+27+160+50+100-27</f>
        <v>360</v>
      </c>
    </row>
    <row r="83" spans="1:6" ht="15">
      <c r="A83" s="57" t="s">
        <v>60</v>
      </c>
      <c r="B83" s="72" t="s">
        <v>158</v>
      </c>
      <c r="C83" s="72" t="s">
        <v>121</v>
      </c>
      <c r="D83" s="72" t="s">
        <v>146</v>
      </c>
      <c r="E83" s="71">
        <v>850</v>
      </c>
      <c r="F83" s="76">
        <v>1</v>
      </c>
    </row>
    <row r="84" spans="1:6" ht="46.5">
      <c r="A84" s="59" t="s">
        <v>162</v>
      </c>
      <c r="B84" s="72" t="s">
        <v>158</v>
      </c>
      <c r="C84" s="72" t="s">
        <v>121</v>
      </c>
      <c r="D84" s="72">
        <v>8431</v>
      </c>
      <c r="E84" s="71"/>
      <c r="F84" s="91">
        <f>F85</f>
        <v>150</v>
      </c>
    </row>
    <row r="85" spans="1:6" ht="30.75">
      <c r="A85" s="59" t="s">
        <v>101</v>
      </c>
      <c r="B85" s="72" t="s">
        <v>158</v>
      </c>
      <c r="C85" s="72" t="s">
        <v>121</v>
      </c>
      <c r="D85" s="72">
        <v>8431</v>
      </c>
      <c r="E85" s="71">
        <v>320</v>
      </c>
      <c r="F85" s="91">
        <v>150</v>
      </c>
    </row>
    <row r="86" spans="1:6" ht="30.75">
      <c r="A86" s="73" t="s">
        <v>54</v>
      </c>
      <c r="B86" s="77" t="s">
        <v>158</v>
      </c>
      <c r="C86" s="77" t="s">
        <v>55</v>
      </c>
      <c r="D86" s="74"/>
      <c r="E86" s="74"/>
      <c r="F86" s="84">
        <f>F87+F89+F93+F95+F97+F99+F101+F103+F106+F108</f>
        <v>62068</v>
      </c>
    </row>
    <row r="87" spans="1:6" ht="15">
      <c r="A87" s="59" t="s">
        <v>56</v>
      </c>
      <c r="B87" s="72" t="s">
        <v>158</v>
      </c>
      <c r="C87" s="72" t="s">
        <v>55</v>
      </c>
      <c r="D87" s="72">
        <v>1101</v>
      </c>
      <c r="E87" s="71"/>
      <c r="F87" s="76">
        <f>F88</f>
        <v>2931</v>
      </c>
    </row>
    <row r="88" spans="1:6" ht="30.75">
      <c r="A88" s="59" t="s">
        <v>57</v>
      </c>
      <c r="B88" s="72" t="s">
        <v>158</v>
      </c>
      <c r="C88" s="72" t="s">
        <v>55</v>
      </c>
      <c r="D88" s="72">
        <v>1101</v>
      </c>
      <c r="E88" s="71">
        <v>120</v>
      </c>
      <c r="F88" s="76">
        <v>2931</v>
      </c>
    </row>
    <row r="89" spans="1:8" ht="30.75">
      <c r="A89" s="59" t="s">
        <v>59</v>
      </c>
      <c r="B89" s="72" t="s">
        <v>158</v>
      </c>
      <c r="C89" s="72" t="s">
        <v>55</v>
      </c>
      <c r="D89" s="72">
        <v>1104</v>
      </c>
      <c r="E89" s="71"/>
      <c r="F89" s="76">
        <f>F90+F91+F92</f>
        <v>41561</v>
      </c>
      <c r="H89" s="83"/>
    </row>
    <row r="90" spans="1:6" ht="30.75">
      <c r="A90" s="59" t="s">
        <v>57</v>
      </c>
      <c r="B90" s="72" t="s">
        <v>158</v>
      </c>
      <c r="C90" s="72" t="s">
        <v>55</v>
      </c>
      <c r="D90" s="72">
        <v>1104</v>
      </c>
      <c r="E90" s="71">
        <v>120</v>
      </c>
      <c r="F90" s="76">
        <v>36579</v>
      </c>
    </row>
    <row r="91" spans="1:6" ht="46.5">
      <c r="A91" s="59" t="s">
        <v>99</v>
      </c>
      <c r="B91" s="72" t="s">
        <v>158</v>
      </c>
      <c r="C91" s="72" t="s">
        <v>55</v>
      </c>
      <c r="D91" s="72">
        <v>1104</v>
      </c>
      <c r="E91" s="71">
        <v>240</v>
      </c>
      <c r="F91" s="76">
        <v>4682</v>
      </c>
    </row>
    <row r="92" spans="1:6" ht="15">
      <c r="A92" s="59" t="s">
        <v>60</v>
      </c>
      <c r="B92" s="72" t="s">
        <v>158</v>
      </c>
      <c r="C92" s="72" t="s">
        <v>55</v>
      </c>
      <c r="D92" s="72">
        <v>1104</v>
      </c>
      <c r="E92" s="71">
        <v>850</v>
      </c>
      <c r="F92" s="76">
        <v>300</v>
      </c>
    </row>
    <row r="93" spans="1:6" ht="46.5">
      <c r="A93" s="59" t="s">
        <v>92</v>
      </c>
      <c r="B93" s="72" t="s">
        <v>158</v>
      </c>
      <c r="C93" s="72" t="s">
        <v>55</v>
      </c>
      <c r="D93" s="72">
        <v>4201</v>
      </c>
      <c r="E93" s="71"/>
      <c r="F93" s="76">
        <f>F94</f>
        <v>678</v>
      </c>
    </row>
    <row r="94" spans="1:6" ht="15">
      <c r="A94" s="59" t="s">
        <v>94</v>
      </c>
      <c r="B94" s="72" t="s">
        <v>158</v>
      </c>
      <c r="C94" s="72" t="s">
        <v>55</v>
      </c>
      <c r="D94" s="72">
        <v>4201</v>
      </c>
      <c r="E94" s="71">
        <v>540</v>
      </c>
      <c r="F94" s="76">
        <v>678</v>
      </c>
    </row>
    <row r="95" spans="1:6" ht="117.75" customHeight="1">
      <c r="A95" s="56" t="s">
        <v>61</v>
      </c>
      <c r="B95" s="72" t="s">
        <v>158</v>
      </c>
      <c r="C95" s="72" t="s">
        <v>55</v>
      </c>
      <c r="D95" s="72">
        <v>4202</v>
      </c>
      <c r="E95" s="71"/>
      <c r="F95" s="76">
        <f>F96</f>
        <v>456</v>
      </c>
    </row>
    <row r="96" spans="1:6" ht="15">
      <c r="A96" s="59" t="s">
        <v>94</v>
      </c>
      <c r="B96" s="72" t="s">
        <v>158</v>
      </c>
      <c r="C96" s="72" t="s">
        <v>55</v>
      </c>
      <c r="D96" s="72">
        <v>4202</v>
      </c>
      <c r="E96" s="71">
        <v>540</v>
      </c>
      <c r="F96" s="76">
        <v>456</v>
      </c>
    </row>
    <row r="97" spans="1:6" ht="114" customHeight="1">
      <c r="A97" s="59" t="s">
        <v>62</v>
      </c>
      <c r="B97" s="72" t="s">
        <v>158</v>
      </c>
      <c r="C97" s="72" t="s">
        <v>55</v>
      </c>
      <c r="D97" s="72">
        <v>4203</v>
      </c>
      <c r="E97" s="71"/>
      <c r="F97" s="76">
        <f>F98</f>
        <v>168</v>
      </c>
    </row>
    <row r="98" spans="1:6" ht="15">
      <c r="A98" s="59" t="s">
        <v>94</v>
      </c>
      <c r="B98" s="72" t="s">
        <v>158</v>
      </c>
      <c r="C98" s="72" t="s">
        <v>55</v>
      </c>
      <c r="D98" s="72">
        <v>4203</v>
      </c>
      <c r="E98" s="71">
        <v>540</v>
      </c>
      <c r="F98" s="76">
        <v>168</v>
      </c>
    </row>
    <row r="99" spans="1:6" ht="352.5" customHeight="1">
      <c r="A99" s="79" t="s">
        <v>63</v>
      </c>
      <c r="B99" s="72" t="s">
        <v>158</v>
      </c>
      <c r="C99" s="72" t="s">
        <v>55</v>
      </c>
      <c r="D99" s="72">
        <v>4204</v>
      </c>
      <c r="E99" s="71"/>
      <c r="F99" s="76">
        <f>F100</f>
        <v>183</v>
      </c>
    </row>
    <row r="100" spans="1:6" ht="15">
      <c r="A100" s="59" t="s">
        <v>94</v>
      </c>
      <c r="B100" s="72" t="s">
        <v>158</v>
      </c>
      <c r="C100" s="72" t="s">
        <v>55</v>
      </c>
      <c r="D100" s="72">
        <v>4204</v>
      </c>
      <c r="E100" s="71">
        <v>540</v>
      </c>
      <c r="F100" s="76">
        <v>183</v>
      </c>
    </row>
    <row r="101" spans="1:6" ht="78">
      <c r="A101" s="59" t="s">
        <v>93</v>
      </c>
      <c r="B101" s="72" t="s">
        <v>158</v>
      </c>
      <c r="C101" s="72" t="s">
        <v>55</v>
      </c>
      <c r="D101" s="72" t="s">
        <v>147</v>
      </c>
      <c r="E101" s="71"/>
      <c r="F101" s="76">
        <f>F102</f>
        <v>4</v>
      </c>
    </row>
    <row r="102" spans="1:6" ht="46.5">
      <c r="A102" s="59" t="s">
        <v>99</v>
      </c>
      <c r="B102" s="72" t="s">
        <v>158</v>
      </c>
      <c r="C102" s="72" t="s">
        <v>55</v>
      </c>
      <c r="D102" s="72" t="s">
        <v>147</v>
      </c>
      <c r="E102" s="71">
        <v>240</v>
      </c>
      <c r="F102" s="76">
        <v>4</v>
      </c>
    </row>
    <row r="103" spans="1:6" ht="46.5">
      <c r="A103" s="59" t="s">
        <v>76</v>
      </c>
      <c r="B103" s="72" t="s">
        <v>158</v>
      </c>
      <c r="C103" s="72" t="s">
        <v>55</v>
      </c>
      <c r="D103" s="72" t="s">
        <v>148</v>
      </c>
      <c r="E103" s="71"/>
      <c r="F103" s="76">
        <f>F104+F105</f>
        <v>1014</v>
      </c>
    </row>
    <row r="104" spans="1:6" ht="30.75">
      <c r="A104" s="59" t="s">
        <v>57</v>
      </c>
      <c r="B104" s="72" t="s">
        <v>158</v>
      </c>
      <c r="C104" s="72" t="s">
        <v>55</v>
      </c>
      <c r="D104" s="72" t="s">
        <v>148</v>
      </c>
      <c r="E104" s="71">
        <v>120</v>
      </c>
      <c r="F104" s="76">
        <v>941</v>
      </c>
    </row>
    <row r="105" spans="1:6" ht="46.5">
      <c r="A105" s="59" t="s">
        <v>99</v>
      </c>
      <c r="B105" s="72" t="s">
        <v>158</v>
      </c>
      <c r="C105" s="72" t="s">
        <v>55</v>
      </c>
      <c r="D105" s="72" t="s">
        <v>148</v>
      </c>
      <c r="E105" s="71">
        <v>240</v>
      </c>
      <c r="F105" s="76">
        <v>73</v>
      </c>
    </row>
    <row r="106" spans="1:6" ht="15">
      <c r="A106" s="59" t="s">
        <v>56</v>
      </c>
      <c r="B106" s="72" t="s">
        <v>158</v>
      </c>
      <c r="C106" s="72" t="s">
        <v>55</v>
      </c>
      <c r="D106" s="72">
        <v>1101</v>
      </c>
      <c r="E106" s="71"/>
      <c r="F106" s="76">
        <f>F107</f>
        <v>1951</v>
      </c>
    </row>
    <row r="107" spans="1:6" ht="15">
      <c r="A107" s="71" t="s">
        <v>104</v>
      </c>
      <c r="B107" s="72" t="s">
        <v>158</v>
      </c>
      <c r="C107" s="72" t="s">
        <v>55</v>
      </c>
      <c r="D107" s="72">
        <v>1101</v>
      </c>
      <c r="E107" s="71">
        <v>360</v>
      </c>
      <c r="F107" s="76">
        <f>1182+465+304</f>
        <v>1951</v>
      </c>
    </row>
    <row r="108" spans="1:6" ht="30.75">
      <c r="A108" s="59" t="s">
        <v>59</v>
      </c>
      <c r="B108" s="72" t="s">
        <v>158</v>
      </c>
      <c r="C108" s="72" t="s">
        <v>55</v>
      </c>
      <c r="D108" s="72">
        <v>1104</v>
      </c>
      <c r="E108" s="71"/>
      <c r="F108" s="76">
        <f>F109</f>
        <v>13122</v>
      </c>
    </row>
    <row r="109" spans="1:6" ht="15">
      <c r="A109" s="71" t="s">
        <v>104</v>
      </c>
      <c r="B109" s="72" t="s">
        <v>158</v>
      </c>
      <c r="C109" s="72" t="s">
        <v>55</v>
      </c>
      <c r="D109" s="72">
        <v>1104</v>
      </c>
      <c r="E109" s="71">
        <v>360</v>
      </c>
      <c r="F109" s="76">
        <v>13122</v>
      </c>
    </row>
    <row r="110" spans="1:8" ht="15">
      <c r="A110" s="74" t="s">
        <v>65</v>
      </c>
      <c r="B110" s="85">
        <v>98</v>
      </c>
      <c r="C110" s="85"/>
      <c r="D110" s="74"/>
      <c r="E110" s="74"/>
      <c r="F110" s="84">
        <f>F111</f>
        <v>503</v>
      </c>
      <c r="G110" s="88"/>
      <c r="H110" s="89"/>
    </row>
    <row r="111" spans="1:8" ht="30.75">
      <c r="A111" s="59" t="s">
        <v>67</v>
      </c>
      <c r="B111" s="86">
        <v>98</v>
      </c>
      <c r="C111" s="86">
        <v>9</v>
      </c>
      <c r="D111" s="72"/>
      <c r="E111" s="71"/>
      <c r="F111" s="91">
        <f>F112+F115+F117+F119</f>
        <v>503</v>
      </c>
      <c r="G111" s="88"/>
      <c r="H111" s="89"/>
    </row>
    <row r="112" spans="1:8" ht="30.75">
      <c r="A112" s="59" t="s">
        <v>59</v>
      </c>
      <c r="B112" s="72" t="s">
        <v>149</v>
      </c>
      <c r="C112" s="72" t="s">
        <v>150</v>
      </c>
      <c r="D112" s="72" t="s">
        <v>151</v>
      </c>
      <c r="E112" s="67"/>
      <c r="F112" s="69">
        <f>F113+F114</f>
        <v>16</v>
      </c>
      <c r="G112" s="88"/>
      <c r="H112" s="89"/>
    </row>
    <row r="113" spans="1:6" ht="46.5">
      <c r="A113" s="59" t="s">
        <v>99</v>
      </c>
      <c r="B113" s="72" t="s">
        <v>149</v>
      </c>
      <c r="C113" s="72" t="s">
        <v>150</v>
      </c>
      <c r="D113" s="72" t="s">
        <v>151</v>
      </c>
      <c r="E113" s="80">
        <v>240</v>
      </c>
      <c r="F113" s="69">
        <f>11</f>
        <v>11</v>
      </c>
    </row>
    <row r="114" spans="1:6" ht="15">
      <c r="A114" s="59" t="s">
        <v>60</v>
      </c>
      <c r="B114" s="72" t="s">
        <v>149</v>
      </c>
      <c r="C114" s="72" t="s">
        <v>150</v>
      </c>
      <c r="D114" s="72">
        <v>1104</v>
      </c>
      <c r="E114" s="80">
        <v>850</v>
      </c>
      <c r="F114" s="69">
        <f>1+4</f>
        <v>5</v>
      </c>
    </row>
    <row r="115" spans="1:7" ht="15">
      <c r="A115" s="59" t="s">
        <v>69</v>
      </c>
      <c r="B115" s="72" t="s">
        <v>149</v>
      </c>
      <c r="C115" s="72" t="s">
        <v>150</v>
      </c>
      <c r="D115" s="72" t="s">
        <v>152</v>
      </c>
      <c r="E115" s="71"/>
      <c r="F115" s="76">
        <f>F116</f>
        <v>400</v>
      </c>
      <c r="G115" s="83"/>
    </row>
    <row r="116" spans="1:6" ht="15">
      <c r="A116" s="59" t="s">
        <v>71</v>
      </c>
      <c r="B116" s="72" t="s">
        <v>149</v>
      </c>
      <c r="C116" s="72" t="s">
        <v>150</v>
      </c>
      <c r="D116" s="72" t="s">
        <v>152</v>
      </c>
      <c r="E116" s="71">
        <v>870</v>
      </c>
      <c r="F116" s="76">
        <v>400</v>
      </c>
    </row>
    <row r="117" spans="1:6" ht="30.75">
      <c r="A117" s="59" t="s">
        <v>107</v>
      </c>
      <c r="B117" s="72" t="s">
        <v>149</v>
      </c>
      <c r="C117" s="72" t="s">
        <v>150</v>
      </c>
      <c r="D117" s="72">
        <v>4209</v>
      </c>
      <c r="E117" s="71"/>
      <c r="F117" s="76">
        <f>F118</f>
        <v>67</v>
      </c>
    </row>
    <row r="118" spans="1:6" ht="15">
      <c r="A118" s="59" t="s">
        <v>94</v>
      </c>
      <c r="B118" s="72" t="s">
        <v>149</v>
      </c>
      <c r="C118" s="72" t="s">
        <v>150</v>
      </c>
      <c r="D118" s="72">
        <v>4209</v>
      </c>
      <c r="E118" s="71">
        <v>540</v>
      </c>
      <c r="F118" s="76">
        <v>67</v>
      </c>
    </row>
    <row r="119" spans="1:6" ht="30.75">
      <c r="A119" s="59" t="s">
        <v>122</v>
      </c>
      <c r="B119" s="72" t="s">
        <v>149</v>
      </c>
      <c r="C119" s="72" t="s">
        <v>150</v>
      </c>
      <c r="D119" s="72"/>
      <c r="E119" s="71"/>
      <c r="F119" s="76">
        <f>F120</f>
        <v>20</v>
      </c>
    </row>
    <row r="120" spans="1:6" ht="46.5">
      <c r="A120" s="59" t="s">
        <v>99</v>
      </c>
      <c r="B120" s="72" t="s">
        <v>149</v>
      </c>
      <c r="C120" s="72" t="s">
        <v>150</v>
      </c>
      <c r="D120" s="72" t="s">
        <v>153</v>
      </c>
      <c r="E120" s="71">
        <v>240</v>
      </c>
      <c r="F120" s="76">
        <v>20</v>
      </c>
    </row>
    <row r="121" spans="1:6" ht="15">
      <c r="A121" s="74" t="s">
        <v>109</v>
      </c>
      <c r="B121" s="74"/>
      <c r="C121" s="74"/>
      <c r="D121" s="74"/>
      <c r="E121" s="74"/>
      <c r="F121" s="84">
        <f>F12+F30+F55+F86+F110</f>
        <v>137633</v>
      </c>
    </row>
    <row r="122" spans="1:6" ht="15">
      <c r="A122" s="60"/>
      <c r="B122" s="60"/>
      <c r="C122" s="60"/>
      <c r="D122" s="60"/>
      <c r="E122" s="60"/>
      <c r="F122" s="87"/>
    </row>
    <row r="123" spans="1:6" ht="15">
      <c r="A123" s="60"/>
      <c r="B123" s="60"/>
      <c r="C123" s="60"/>
      <c r="D123" s="60"/>
      <c r="E123" s="60"/>
      <c r="F123" s="87"/>
    </row>
    <row r="124" spans="1:6" ht="15">
      <c r="A124" s="60"/>
      <c r="B124" s="60"/>
      <c r="C124" s="60"/>
      <c r="D124" s="60"/>
      <c r="E124" s="60"/>
      <c r="F124" s="60"/>
    </row>
    <row r="125" spans="1:6" ht="15">
      <c r="A125" s="60"/>
      <c r="B125" s="60"/>
      <c r="C125" s="60"/>
      <c r="D125" s="60"/>
      <c r="E125" s="60"/>
      <c r="F125" s="60"/>
    </row>
    <row r="126" spans="1:6" ht="15">
      <c r="A126" s="60"/>
      <c r="B126" s="60"/>
      <c r="C126" s="60"/>
      <c r="D126" s="60"/>
      <c r="E126" s="60"/>
      <c r="F126" s="60"/>
    </row>
    <row r="127" spans="1:6" ht="15">
      <c r="A127" s="60"/>
      <c r="B127" s="60"/>
      <c r="C127" s="60"/>
      <c r="D127" s="60"/>
      <c r="E127" s="60"/>
      <c r="F127" s="60"/>
    </row>
    <row r="128" spans="1:6" ht="15">
      <c r="A128" s="60"/>
      <c r="B128" s="60"/>
      <c r="C128" s="60"/>
      <c r="D128" s="60"/>
      <c r="E128" s="60"/>
      <c r="F128" s="60"/>
    </row>
    <row r="129" spans="1:6" ht="15">
      <c r="A129" s="60"/>
      <c r="B129" s="60"/>
      <c r="C129" s="60"/>
      <c r="D129" s="60"/>
      <c r="E129" s="60"/>
      <c r="F129" s="60"/>
    </row>
    <row r="130" spans="1:6" ht="15">
      <c r="A130" s="60"/>
      <c r="B130" s="60"/>
      <c r="C130" s="60"/>
      <c r="D130" s="60"/>
      <c r="E130" s="60"/>
      <c r="F130" s="60"/>
    </row>
    <row r="131" spans="1:6" ht="15">
      <c r="A131" s="60"/>
      <c r="B131" s="60"/>
      <c r="C131" s="60"/>
      <c r="D131" s="60"/>
      <c r="E131" s="60"/>
      <c r="F131" s="60"/>
    </row>
    <row r="132" spans="1:6" ht="15">
      <c r="A132" s="60"/>
      <c r="B132" s="60"/>
      <c r="C132" s="60"/>
      <c r="D132" s="60"/>
      <c r="E132" s="60"/>
      <c r="F132" s="60"/>
    </row>
    <row r="133" spans="1:6" ht="15">
      <c r="A133" s="60"/>
      <c r="B133" s="60"/>
      <c r="C133" s="60"/>
      <c r="D133" s="60"/>
      <c r="E133" s="60"/>
      <c r="F133" s="60"/>
    </row>
    <row r="134" spans="1:6" ht="15">
      <c r="A134" s="60"/>
      <c r="B134" s="60"/>
      <c r="C134" s="60"/>
      <c r="D134" s="60"/>
      <c r="E134" s="60"/>
      <c r="F134" s="60"/>
    </row>
    <row r="135" spans="1:6" ht="15">
      <c r="A135" s="60"/>
      <c r="B135" s="60"/>
      <c r="C135" s="60"/>
      <c r="D135" s="60"/>
      <c r="E135" s="60"/>
      <c r="F135" s="60"/>
    </row>
    <row r="136" spans="2:6" ht="15">
      <c r="B136" s="60"/>
      <c r="C136" s="60"/>
      <c r="D136" s="60"/>
      <c r="E136" s="60"/>
      <c r="F136" s="60"/>
    </row>
    <row r="137" spans="1:6" ht="15">
      <c r="A137" s="60"/>
      <c r="B137" s="60"/>
      <c r="C137" s="60"/>
      <c r="D137" s="60"/>
      <c r="E137" s="60"/>
      <c r="F137" s="60"/>
    </row>
    <row r="138" spans="1:6" ht="15">
      <c r="A138" s="60"/>
      <c r="B138" s="60"/>
      <c r="C138" s="60"/>
      <c r="D138" s="60"/>
      <c r="E138" s="60"/>
      <c r="F138" s="60"/>
    </row>
    <row r="139" spans="1:6" ht="15">
      <c r="A139" s="60"/>
      <c r="B139" s="60"/>
      <c r="C139" s="60"/>
      <c r="D139" s="60"/>
      <c r="E139" s="60"/>
      <c r="F139" s="60"/>
    </row>
    <row r="140" spans="1:6" ht="15">
      <c r="A140" s="60"/>
      <c r="B140" s="60"/>
      <c r="C140" s="60"/>
      <c r="D140" s="60"/>
      <c r="E140" s="60"/>
      <c r="F140" s="60"/>
    </row>
    <row r="141" spans="1:6" ht="15">
      <c r="A141" s="60"/>
      <c r="B141" s="60"/>
      <c r="C141" s="60"/>
      <c r="D141" s="60"/>
      <c r="E141" s="60"/>
      <c r="F141" s="60"/>
    </row>
    <row r="142" spans="1:6" ht="15">
      <c r="A142" s="60"/>
      <c r="B142" s="60"/>
      <c r="C142" s="60"/>
      <c r="D142" s="60"/>
      <c r="E142" s="60"/>
      <c r="F142" s="60"/>
    </row>
    <row r="143" spans="1:6" ht="15">
      <c r="A143" s="60"/>
      <c r="B143" s="60"/>
      <c r="C143" s="60"/>
      <c r="D143" s="60"/>
      <c r="E143" s="60"/>
      <c r="F143" s="60"/>
    </row>
    <row r="144" spans="1:6" ht="15">
      <c r="A144" s="60"/>
      <c r="B144" s="60"/>
      <c r="C144" s="60"/>
      <c r="D144" s="60"/>
      <c r="E144" s="60"/>
      <c r="F144" s="60"/>
    </row>
    <row r="145" spans="1:6" ht="15">
      <c r="A145" s="60"/>
      <c r="B145" s="60"/>
      <c r="C145" s="60"/>
      <c r="D145" s="60"/>
      <c r="E145" s="60"/>
      <c r="F145" s="60"/>
    </row>
    <row r="146" spans="1:6" ht="15">
      <c r="A146" s="60"/>
      <c r="B146" s="60"/>
      <c r="C146" s="60"/>
      <c r="D146" s="60"/>
      <c r="E146" s="60"/>
      <c r="F146" s="60"/>
    </row>
    <row r="147" spans="1:6" ht="15">
      <c r="A147" s="60"/>
      <c r="B147" s="60"/>
      <c r="C147" s="60"/>
      <c r="D147" s="60"/>
      <c r="E147" s="60"/>
      <c r="F147" s="60"/>
    </row>
    <row r="148" spans="1:6" ht="15">
      <c r="A148" s="60"/>
      <c r="B148" s="60"/>
      <c r="C148" s="60"/>
      <c r="D148" s="60"/>
      <c r="E148" s="60"/>
      <c r="F148" s="60"/>
    </row>
    <row r="149" spans="1:6" ht="15">
      <c r="A149" s="60"/>
      <c r="B149" s="60"/>
      <c r="C149" s="60"/>
      <c r="D149" s="60"/>
      <c r="E149" s="60"/>
      <c r="F149" s="60"/>
    </row>
    <row r="150" spans="1:6" ht="15">
      <c r="A150" s="60"/>
      <c r="B150" s="60"/>
      <c r="C150" s="60"/>
      <c r="D150" s="60"/>
      <c r="E150" s="60"/>
      <c r="F150" s="60"/>
    </row>
    <row r="151" spans="1:6" ht="15">
      <c r="A151" s="60"/>
      <c r="B151" s="60"/>
      <c r="C151" s="60"/>
      <c r="D151" s="60"/>
      <c r="E151" s="60"/>
      <c r="F151" s="60"/>
    </row>
    <row r="152" spans="1:6" ht="15">
      <c r="A152" s="60"/>
      <c r="B152" s="60"/>
      <c r="C152" s="60"/>
      <c r="D152" s="60"/>
      <c r="E152" s="60"/>
      <c r="F152" s="60"/>
    </row>
    <row r="153" spans="1:6" ht="15">
      <c r="A153" s="60"/>
      <c r="B153" s="60"/>
      <c r="C153" s="60"/>
      <c r="D153" s="60"/>
      <c r="E153" s="60"/>
      <c r="F153" s="60"/>
    </row>
    <row r="154" spans="1:6" ht="15">
      <c r="A154" s="60"/>
      <c r="B154" s="60"/>
      <c r="C154" s="60"/>
      <c r="D154" s="60"/>
      <c r="E154" s="60"/>
      <c r="F154" s="60"/>
    </row>
    <row r="155" spans="1:6" ht="15">
      <c r="A155" s="60"/>
      <c r="B155" s="60"/>
      <c r="C155" s="60"/>
      <c r="D155" s="60"/>
      <c r="E155" s="60"/>
      <c r="F155" s="60"/>
    </row>
    <row r="156" spans="1:6" ht="15">
      <c r="A156" s="60"/>
      <c r="B156" s="60"/>
      <c r="C156" s="60"/>
      <c r="D156" s="60"/>
      <c r="E156" s="60"/>
      <c r="F156" s="60"/>
    </row>
    <row r="157" spans="1:6" ht="15">
      <c r="A157" s="60"/>
      <c r="B157" s="60"/>
      <c r="C157" s="60"/>
      <c r="D157" s="60"/>
      <c r="E157" s="60"/>
      <c r="F157" s="60"/>
    </row>
    <row r="158" spans="1:6" ht="15">
      <c r="A158" s="60"/>
      <c r="B158" s="60"/>
      <c r="C158" s="60"/>
      <c r="D158" s="60"/>
      <c r="E158" s="60"/>
      <c r="F158" s="60"/>
    </row>
    <row r="159" spans="1:6" ht="15">
      <c r="A159" s="60"/>
      <c r="B159" s="60"/>
      <c r="C159" s="60"/>
      <c r="D159" s="60"/>
      <c r="E159" s="60"/>
      <c r="F159" s="60"/>
    </row>
    <row r="160" spans="1:6" ht="15">
      <c r="A160" s="60"/>
      <c r="B160" s="60"/>
      <c r="C160" s="60"/>
      <c r="D160" s="60"/>
      <c r="E160" s="60"/>
      <c r="F160" s="60"/>
    </row>
    <row r="161" spans="1:6" ht="15">
      <c r="A161" s="60"/>
      <c r="B161" s="60"/>
      <c r="C161" s="60"/>
      <c r="D161" s="60"/>
      <c r="E161" s="60"/>
      <c r="F161" s="60"/>
    </row>
    <row r="162" spans="1:6" ht="15">
      <c r="A162" s="60"/>
      <c r="B162" s="60"/>
      <c r="C162" s="60"/>
      <c r="D162" s="60"/>
      <c r="E162" s="60"/>
      <c r="F162" s="60"/>
    </row>
    <row r="163" spans="1:6" ht="15">
      <c r="A163" s="60"/>
      <c r="B163" s="60"/>
      <c r="C163" s="60"/>
      <c r="D163" s="60"/>
      <c r="E163" s="60"/>
      <c r="F163" s="60"/>
    </row>
    <row r="164" spans="1:6" ht="15">
      <c r="A164" s="60"/>
      <c r="B164" s="60"/>
      <c r="C164" s="60"/>
      <c r="D164" s="60"/>
      <c r="E164" s="60"/>
      <c r="F164" s="60"/>
    </row>
    <row r="165" spans="1:6" ht="15">
      <c r="A165" s="60"/>
      <c r="B165" s="60"/>
      <c r="C165" s="60"/>
      <c r="D165" s="60"/>
      <c r="E165" s="60"/>
      <c r="F165" s="60"/>
    </row>
    <row r="166" spans="1:6" ht="15">
      <c r="A166" s="60"/>
      <c r="B166" s="60"/>
      <c r="C166" s="60"/>
      <c r="D166" s="60"/>
      <c r="E166" s="60"/>
      <c r="F166" s="60"/>
    </row>
    <row r="167" spans="1:6" ht="15">
      <c r="A167" s="60"/>
      <c r="B167" s="60"/>
      <c r="C167" s="60"/>
      <c r="D167" s="60"/>
      <c r="E167" s="60"/>
      <c r="F167" s="60"/>
    </row>
    <row r="168" spans="1:6" ht="15">
      <c r="A168" s="60"/>
      <c r="B168" s="60"/>
      <c r="C168" s="60"/>
      <c r="D168" s="60"/>
      <c r="E168" s="60"/>
      <c r="F168" s="60"/>
    </row>
    <row r="169" spans="1:6" ht="15">
      <c r="A169" s="60"/>
      <c r="B169" s="60"/>
      <c r="C169" s="60"/>
      <c r="D169" s="60"/>
      <c r="E169" s="60"/>
      <c r="F169" s="60"/>
    </row>
    <row r="170" spans="1:6" ht="15">
      <c r="A170" s="60"/>
      <c r="B170" s="60"/>
      <c r="C170" s="60"/>
      <c r="D170" s="60"/>
      <c r="E170" s="60"/>
      <c r="F170" s="60"/>
    </row>
    <row r="171" spans="1:6" ht="15">
      <c r="A171" s="60"/>
      <c r="B171" s="60"/>
      <c r="C171" s="60"/>
      <c r="D171" s="60"/>
      <c r="E171" s="60"/>
      <c r="F171" s="60"/>
    </row>
    <row r="172" spans="1:6" ht="15">
      <c r="A172" s="60"/>
      <c r="B172" s="60"/>
      <c r="C172" s="60"/>
      <c r="D172" s="60"/>
      <c r="E172" s="60"/>
      <c r="F172" s="60"/>
    </row>
    <row r="173" spans="1:6" ht="15">
      <c r="A173" s="60"/>
      <c r="B173" s="60"/>
      <c r="C173" s="60"/>
      <c r="D173" s="60"/>
      <c r="E173" s="60"/>
      <c r="F173" s="60"/>
    </row>
    <row r="174" spans="1:6" ht="15">
      <c r="A174" s="60"/>
      <c r="B174" s="60"/>
      <c r="C174" s="60"/>
      <c r="D174" s="60"/>
      <c r="E174" s="60"/>
      <c r="F174" s="60"/>
    </row>
    <row r="175" spans="1:6" ht="15">
      <c r="A175" s="60"/>
      <c r="B175" s="60"/>
      <c r="C175" s="60"/>
      <c r="D175" s="60"/>
      <c r="E175" s="60"/>
      <c r="F175" s="60"/>
    </row>
    <row r="176" spans="1:6" ht="15">
      <c r="A176" s="60"/>
      <c r="B176" s="60"/>
      <c r="C176" s="60"/>
      <c r="D176" s="60"/>
      <c r="E176" s="60"/>
      <c r="F176" s="60"/>
    </row>
    <row r="177" spans="1:6" ht="15">
      <c r="A177" s="60"/>
      <c r="B177" s="60"/>
      <c r="C177" s="60"/>
      <c r="D177" s="60"/>
      <c r="E177" s="60"/>
      <c r="F177" s="60"/>
    </row>
    <row r="178" spans="1:6" ht="15">
      <c r="A178" s="60"/>
      <c r="B178" s="60"/>
      <c r="C178" s="60"/>
      <c r="D178" s="60"/>
      <c r="E178" s="60"/>
      <c r="F178" s="60"/>
    </row>
    <row r="179" spans="1:6" ht="15">
      <c r="A179" s="60"/>
      <c r="B179" s="60"/>
      <c r="C179" s="60"/>
      <c r="D179" s="60"/>
      <c r="E179" s="60"/>
      <c r="F179" s="60"/>
    </row>
    <row r="180" spans="1:6" ht="15">
      <c r="A180" s="60"/>
      <c r="B180" s="60"/>
      <c r="C180" s="60"/>
      <c r="D180" s="60"/>
      <c r="E180" s="60"/>
      <c r="F180" s="60"/>
    </row>
    <row r="181" spans="1:6" ht="15">
      <c r="A181" s="60"/>
      <c r="B181" s="60"/>
      <c r="C181" s="60"/>
      <c r="D181" s="60"/>
      <c r="E181" s="60"/>
      <c r="F181" s="60"/>
    </row>
    <row r="182" spans="1:6" ht="15">
      <c r="A182" s="60"/>
      <c r="B182" s="60"/>
      <c r="C182" s="60"/>
      <c r="D182" s="60"/>
      <c r="E182" s="60"/>
      <c r="F182" s="60"/>
    </row>
    <row r="183" spans="1:6" ht="15">
      <c r="A183" s="60"/>
      <c r="B183" s="60"/>
      <c r="C183" s="60"/>
      <c r="D183" s="60"/>
      <c r="E183" s="60"/>
      <c r="F183" s="60"/>
    </row>
    <row r="184" spans="1:6" ht="15">
      <c r="A184" s="60"/>
      <c r="B184" s="60"/>
      <c r="C184" s="60"/>
      <c r="D184" s="60"/>
      <c r="E184" s="60"/>
      <c r="F184" s="60"/>
    </row>
    <row r="185" spans="1:6" ht="15">
      <c r="A185" s="60"/>
      <c r="B185" s="60"/>
      <c r="C185" s="60"/>
      <c r="D185" s="60"/>
      <c r="E185" s="60"/>
      <c r="F185" s="60"/>
    </row>
    <row r="186" spans="1:6" ht="15">
      <c r="A186" s="60"/>
      <c r="B186" s="60"/>
      <c r="C186" s="60"/>
      <c r="D186" s="60"/>
      <c r="E186" s="60"/>
      <c r="F186" s="60"/>
    </row>
    <row r="187" spans="1:6" ht="15">
      <c r="A187" s="60"/>
      <c r="B187" s="60"/>
      <c r="C187" s="60"/>
      <c r="D187" s="60"/>
      <c r="E187" s="60"/>
      <c r="F187" s="60"/>
    </row>
    <row r="188" spans="1:6" ht="15">
      <c r="A188" s="60"/>
      <c r="B188" s="60"/>
      <c r="C188" s="60"/>
      <c r="D188" s="60"/>
      <c r="E188" s="60"/>
      <c r="F188" s="60"/>
    </row>
    <row r="189" spans="1:6" ht="15">
      <c r="A189" s="60"/>
      <c r="B189" s="60"/>
      <c r="C189" s="60"/>
      <c r="D189" s="60"/>
      <c r="E189" s="60"/>
      <c r="F189" s="60"/>
    </row>
    <row r="190" spans="1:6" ht="15">
      <c r="A190" s="60"/>
      <c r="B190" s="60"/>
      <c r="C190" s="60"/>
      <c r="D190" s="60"/>
      <c r="E190" s="60"/>
      <c r="F190" s="60"/>
    </row>
    <row r="191" spans="1:6" ht="15">
      <c r="A191" s="60"/>
      <c r="B191" s="60"/>
      <c r="C191" s="60"/>
      <c r="D191" s="60"/>
      <c r="E191" s="60"/>
      <c r="F191" s="60"/>
    </row>
    <row r="192" spans="1:6" ht="15">
      <c r="A192" s="60"/>
      <c r="B192" s="60"/>
      <c r="C192" s="60"/>
      <c r="D192" s="60"/>
      <c r="E192" s="60"/>
      <c r="F192" s="60"/>
    </row>
    <row r="193" spans="1:6" ht="15">
      <c r="A193" s="60"/>
      <c r="B193" s="60"/>
      <c r="C193" s="60"/>
      <c r="D193" s="60"/>
      <c r="E193" s="60"/>
      <c r="F193" s="60"/>
    </row>
    <row r="194" spans="1:6" ht="15">
      <c r="A194" s="60"/>
      <c r="B194" s="60"/>
      <c r="C194" s="60"/>
      <c r="D194" s="60"/>
      <c r="E194" s="60"/>
      <c r="F194" s="60"/>
    </row>
    <row r="195" spans="1:6" ht="15">
      <c r="A195" s="60"/>
      <c r="B195" s="60"/>
      <c r="C195" s="60"/>
      <c r="D195" s="60"/>
      <c r="E195" s="60"/>
      <c r="F195" s="60"/>
    </row>
    <row r="196" spans="1:6" ht="15">
      <c r="A196" s="60"/>
      <c r="B196" s="60"/>
      <c r="C196" s="60"/>
      <c r="D196" s="60"/>
      <c r="E196" s="60"/>
      <c r="F196" s="60"/>
    </row>
    <row r="197" spans="1:6" ht="15">
      <c r="A197" s="60"/>
      <c r="B197" s="60"/>
      <c r="C197" s="60"/>
      <c r="D197" s="60"/>
      <c r="E197" s="60"/>
      <c r="F197" s="60"/>
    </row>
    <row r="198" spans="1:6" ht="15">
      <c r="A198" s="60"/>
      <c r="B198" s="60"/>
      <c r="C198" s="60"/>
      <c r="D198" s="60"/>
      <c r="E198" s="60"/>
      <c r="F198" s="60"/>
    </row>
    <row r="199" spans="1:6" ht="15">
      <c r="A199" s="60"/>
      <c r="B199" s="60"/>
      <c r="C199" s="60"/>
      <c r="D199" s="60"/>
      <c r="E199" s="60"/>
      <c r="F199" s="60"/>
    </row>
    <row r="200" spans="1:6" ht="15">
      <c r="A200" s="60"/>
      <c r="B200" s="60"/>
      <c r="C200" s="60"/>
      <c r="D200" s="60"/>
      <c r="E200" s="60"/>
      <c r="F200" s="60"/>
    </row>
    <row r="201" spans="1:6" ht="15">
      <c r="A201" s="60"/>
      <c r="B201" s="60"/>
      <c r="C201" s="60"/>
      <c r="D201" s="60"/>
      <c r="E201" s="60"/>
      <c r="F201" s="60"/>
    </row>
    <row r="202" spans="1:6" ht="15">
      <c r="A202" s="60"/>
      <c r="B202" s="60"/>
      <c r="C202" s="60"/>
      <c r="D202" s="60"/>
      <c r="E202" s="60"/>
      <c r="F202" s="60"/>
    </row>
    <row r="203" spans="1:6" ht="15">
      <c r="A203" s="60"/>
      <c r="B203" s="60"/>
      <c r="C203" s="60"/>
      <c r="D203" s="60"/>
      <c r="E203" s="60"/>
      <c r="F203" s="60"/>
    </row>
    <row r="204" spans="1:6" ht="15">
      <c r="A204" s="60"/>
      <c r="B204" s="60"/>
      <c r="C204" s="60"/>
      <c r="D204" s="60"/>
      <c r="E204" s="60"/>
      <c r="F204" s="60"/>
    </row>
    <row r="205" spans="1:6" ht="15">
      <c r="A205" s="60"/>
      <c r="B205" s="60"/>
      <c r="C205" s="60"/>
      <c r="D205" s="60"/>
      <c r="E205" s="60"/>
      <c r="F205" s="60"/>
    </row>
    <row r="206" spans="1:6" ht="15">
      <c r="A206" s="60"/>
      <c r="B206" s="60"/>
      <c r="C206" s="60"/>
      <c r="D206" s="60"/>
      <c r="E206" s="60"/>
      <c r="F206" s="60"/>
    </row>
    <row r="207" spans="1:6" ht="15">
      <c r="A207" s="60"/>
      <c r="B207" s="60"/>
      <c r="C207" s="60"/>
      <c r="D207" s="60"/>
      <c r="E207" s="60"/>
      <c r="F207" s="60"/>
    </row>
    <row r="208" spans="1:6" ht="15">
      <c r="A208" s="60"/>
      <c r="B208" s="60"/>
      <c r="C208" s="60"/>
      <c r="D208" s="60"/>
      <c r="E208" s="60"/>
      <c r="F208" s="60"/>
    </row>
    <row r="209" spans="1:6" ht="15">
      <c r="A209" s="60"/>
      <c r="B209" s="60"/>
      <c r="C209" s="60"/>
      <c r="D209" s="60"/>
      <c r="E209" s="60"/>
      <c r="F209" s="60"/>
    </row>
    <row r="210" spans="1:6" ht="15">
      <c r="A210" s="60"/>
      <c r="B210" s="60"/>
      <c r="C210" s="60"/>
      <c r="D210" s="60"/>
      <c r="E210" s="60"/>
      <c r="F210" s="60"/>
    </row>
    <row r="211" spans="1:6" ht="15">
      <c r="A211" s="60"/>
      <c r="B211" s="60"/>
      <c r="C211" s="60"/>
      <c r="D211" s="60"/>
      <c r="E211" s="60"/>
      <c r="F211" s="60"/>
    </row>
    <row r="212" spans="1:6" ht="15">
      <c r="A212" s="60"/>
      <c r="B212" s="60"/>
      <c r="C212" s="60"/>
      <c r="D212" s="60"/>
      <c r="E212" s="60"/>
      <c r="F212" s="60"/>
    </row>
    <row r="213" spans="1:6" ht="15">
      <c r="A213" s="60"/>
      <c r="B213" s="60"/>
      <c r="C213" s="60"/>
      <c r="D213" s="60"/>
      <c r="E213" s="60"/>
      <c r="F213" s="60"/>
    </row>
    <row r="214" spans="1:6" ht="15">
      <c r="A214" s="60"/>
      <c r="B214" s="60"/>
      <c r="C214" s="60"/>
      <c r="D214" s="60"/>
      <c r="E214" s="60"/>
      <c r="F214" s="60"/>
    </row>
    <row r="215" spans="1:6" ht="15">
      <c r="A215" s="60"/>
      <c r="B215" s="60"/>
      <c r="C215" s="60"/>
      <c r="D215" s="60"/>
      <c r="E215" s="60"/>
      <c r="F215" s="60"/>
    </row>
    <row r="216" spans="1:6" ht="15">
      <c r="A216" s="60"/>
      <c r="B216" s="60"/>
      <c r="C216" s="60"/>
      <c r="D216" s="60"/>
      <c r="E216" s="60"/>
      <c r="F216" s="60"/>
    </row>
    <row r="217" spans="1:6" ht="15">
      <c r="A217" s="60"/>
      <c r="B217" s="60"/>
      <c r="C217" s="60"/>
      <c r="D217" s="60"/>
      <c r="E217" s="60"/>
      <c r="F217" s="60"/>
    </row>
    <row r="218" spans="1:6" ht="15">
      <c r="A218" s="60"/>
      <c r="B218" s="60"/>
      <c r="C218" s="60"/>
      <c r="D218" s="60"/>
      <c r="E218" s="60"/>
      <c r="F218" s="60"/>
    </row>
    <row r="219" spans="1:6" ht="15">
      <c r="A219" s="60"/>
      <c r="B219" s="60"/>
      <c r="C219" s="60"/>
      <c r="D219" s="60"/>
      <c r="E219" s="60"/>
      <c r="F219" s="60"/>
    </row>
    <row r="220" spans="1:6" ht="15">
      <c r="A220" s="60"/>
      <c r="B220" s="60"/>
      <c r="C220" s="60"/>
      <c r="D220" s="60"/>
      <c r="E220" s="60"/>
      <c r="F220" s="60"/>
    </row>
    <row r="221" spans="1:6" ht="15">
      <c r="A221" s="60"/>
      <c r="B221" s="60"/>
      <c r="C221" s="60"/>
      <c r="D221" s="60"/>
      <c r="E221" s="60"/>
      <c r="F221" s="60"/>
    </row>
    <row r="222" spans="1:6" ht="15">
      <c r="A222" s="60"/>
      <c r="B222" s="60"/>
      <c r="C222" s="60"/>
      <c r="D222" s="60"/>
      <c r="E222" s="60"/>
      <c r="F222" s="60"/>
    </row>
    <row r="223" spans="1:6" ht="15">
      <c r="A223" s="60"/>
      <c r="B223" s="60"/>
      <c r="C223" s="60"/>
      <c r="D223" s="60"/>
      <c r="E223" s="60"/>
      <c r="F223" s="60"/>
    </row>
    <row r="224" spans="1:6" ht="15">
      <c r="A224" s="60"/>
      <c r="B224" s="60"/>
      <c r="C224" s="60"/>
      <c r="D224" s="60"/>
      <c r="E224" s="60"/>
      <c r="F224" s="60"/>
    </row>
    <row r="225" spans="1:6" ht="15">
      <c r="A225" s="60"/>
      <c r="B225" s="60"/>
      <c r="C225" s="60"/>
      <c r="D225" s="60"/>
      <c r="E225" s="60"/>
      <c r="F225" s="60"/>
    </row>
    <row r="226" spans="1:6" ht="15">
      <c r="A226" s="60"/>
      <c r="B226" s="60"/>
      <c r="C226" s="60"/>
      <c r="D226" s="60"/>
      <c r="E226" s="60"/>
      <c r="F226" s="60"/>
    </row>
    <row r="227" spans="1:6" ht="15">
      <c r="A227" s="60"/>
      <c r="B227" s="60"/>
      <c r="C227" s="60"/>
      <c r="D227" s="60"/>
      <c r="E227" s="60"/>
      <c r="F227" s="60"/>
    </row>
    <row r="228" spans="1:6" ht="15">
      <c r="A228" s="60"/>
      <c r="B228" s="60"/>
      <c r="C228" s="60"/>
      <c r="D228" s="60"/>
      <c r="E228" s="60"/>
      <c r="F228" s="60"/>
    </row>
    <row r="229" spans="1:6" ht="15">
      <c r="A229" s="60"/>
      <c r="B229" s="60"/>
      <c r="C229" s="60"/>
      <c r="D229" s="60"/>
      <c r="E229" s="60"/>
      <c r="F229" s="60"/>
    </row>
    <row r="230" spans="1:6" ht="15">
      <c r="A230" s="60"/>
      <c r="B230" s="60"/>
      <c r="C230" s="60"/>
      <c r="D230" s="60"/>
      <c r="E230" s="60"/>
      <c r="F230" s="60"/>
    </row>
    <row r="231" spans="1:6" ht="15">
      <c r="A231" s="60"/>
      <c r="B231" s="60"/>
      <c r="C231" s="60"/>
      <c r="D231" s="60"/>
      <c r="E231" s="60"/>
      <c r="F231" s="60"/>
    </row>
    <row r="232" spans="1:6" ht="15">
      <c r="A232" s="60"/>
      <c r="B232" s="60"/>
      <c r="C232" s="60"/>
      <c r="D232" s="60"/>
      <c r="E232" s="60"/>
      <c r="F232" s="60"/>
    </row>
  </sheetData>
  <mergeCells count="7">
    <mergeCell ref="D5:F5"/>
    <mergeCell ref="B9:D9"/>
    <mergeCell ref="A7:F7"/>
    <mergeCell ref="E1:F1"/>
    <mergeCell ref="D3:F3"/>
    <mergeCell ref="D4:F4"/>
    <mergeCell ref="C2:F2"/>
  </mergeCells>
  <printOptions/>
  <pageMargins left="0.65" right="0.57" top="0.52" bottom="0.25" header="0.5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G41"/>
  <sheetViews>
    <sheetView workbookViewId="0" topLeftCell="A13">
      <selection activeCell="H13" sqref="H13"/>
    </sheetView>
  </sheetViews>
  <sheetFormatPr defaultColWidth="9.140625" defaultRowHeight="12.75"/>
  <cols>
    <col min="1" max="1" width="8.00390625" style="13" customWidth="1"/>
    <col min="2" max="2" width="10.28125" style="13" customWidth="1"/>
    <col min="3" max="3" width="60.57421875" style="13" customWidth="1"/>
    <col min="4" max="4" width="13.28125" style="13" customWidth="1"/>
    <col min="5" max="16384" width="9.140625" style="13" customWidth="1"/>
  </cols>
  <sheetData>
    <row r="1" spans="1:4" ht="84" customHeight="1">
      <c r="A1" s="14"/>
      <c r="B1" s="14"/>
      <c r="C1" s="101" t="s">
        <v>237</v>
      </c>
      <c r="D1" s="101"/>
    </row>
    <row r="2" spans="1:4" ht="45.75" customHeight="1">
      <c r="A2" s="102" t="s">
        <v>155</v>
      </c>
      <c r="B2" s="102"/>
      <c r="C2" s="102"/>
      <c r="D2" s="102"/>
    </row>
    <row r="3" spans="1:4" ht="12.75" customHeight="1">
      <c r="A3" s="15"/>
      <c r="B3" s="15"/>
      <c r="C3" s="15"/>
      <c r="D3" s="16" t="s">
        <v>16</v>
      </c>
    </row>
    <row r="4" spans="1:6" ht="31.5" customHeight="1">
      <c r="A4" s="17" t="s">
        <v>17</v>
      </c>
      <c r="B4" s="17" t="s">
        <v>18</v>
      </c>
      <c r="C4" s="17" t="s">
        <v>1</v>
      </c>
      <c r="D4" s="17" t="s">
        <v>2</v>
      </c>
      <c r="E4" s="18"/>
      <c r="F4" s="18"/>
    </row>
    <row r="5" spans="1:6" ht="12.75" customHeight="1">
      <c r="A5" s="19">
        <v>1</v>
      </c>
      <c r="B5" s="19">
        <v>2</v>
      </c>
      <c r="C5" s="19">
        <v>3</v>
      </c>
      <c r="D5" s="19">
        <v>4</v>
      </c>
      <c r="E5" s="18"/>
      <c r="F5" s="18"/>
    </row>
    <row r="6" spans="1:6" ht="16.5" customHeight="1">
      <c r="A6" s="20">
        <v>1</v>
      </c>
      <c r="B6" s="20">
        <v>0</v>
      </c>
      <c r="C6" s="21" t="s">
        <v>19</v>
      </c>
      <c r="D6" s="22">
        <f>D7+D9+D11+D12+D8+D10</f>
        <v>54527</v>
      </c>
      <c r="E6" s="18"/>
      <c r="F6" s="18"/>
    </row>
    <row r="7" spans="1:6" ht="34.5" customHeight="1">
      <c r="A7" s="23">
        <v>1</v>
      </c>
      <c r="B7" s="23">
        <v>2</v>
      </c>
      <c r="C7" s="24" t="s">
        <v>20</v>
      </c>
      <c r="D7" s="25">
        <v>2931</v>
      </c>
      <c r="E7" s="18"/>
      <c r="F7" s="46"/>
    </row>
    <row r="8" spans="1:6" ht="51" customHeight="1">
      <c r="A8" s="23">
        <v>1</v>
      </c>
      <c r="B8" s="23">
        <v>3</v>
      </c>
      <c r="C8" s="26" t="s">
        <v>21</v>
      </c>
      <c r="D8" s="25">
        <f>79+4</f>
        <v>83</v>
      </c>
      <c r="E8" s="18"/>
      <c r="F8" s="18"/>
    </row>
    <row r="9" spans="1:6" ht="48.75" customHeight="1">
      <c r="A9" s="23">
        <v>1</v>
      </c>
      <c r="B9" s="23">
        <v>4</v>
      </c>
      <c r="C9" s="27" t="s">
        <v>22</v>
      </c>
      <c r="D9" s="25">
        <f>41171+1025+500+420-70</f>
        <v>43046</v>
      </c>
      <c r="E9" s="18"/>
      <c r="F9" s="18"/>
    </row>
    <row r="10" spans="1:6" ht="22.5" customHeight="1">
      <c r="A10" s="23">
        <v>1</v>
      </c>
      <c r="B10" s="23">
        <v>7</v>
      </c>
      <c r="C10" s="27" t="s">
        <v>83</v>
      </c>
      <c r="D10" s="25">
        <v>20</v>
      </c>
      <c r="E10" s="18"/>
      <c r="F10" s="18"/>
    </row>
    <row r="11" spans="1:6" ht="22.5" customHeight="1">
      <c r="A11" s="23">
        <v>1</v>
      </c>
      <c r="B11" s="23">
        <v>11</v>
      </c>
      <c r="C11" s="24" t="s">
        <v>23</v>
      </c>
      <c r="D11" s="25">
        <v>400</v>
      </c>
      <c r="E11" s="18"/>
      <c r="F11" s="18"/>
    </row>
    <row r="12" spans="1:6" ht="22.5" customHeight="1">
      <c r="A12" s="23">
        <v>1</v>
      </c>
      <c r="B12" s="23">
        <v>13</v>
      </c>
      <c r="C12" s="24" t="s">
        <v>24</v>
      </c>
      <c r="D12" s="25">
        <f>1400+519+200+75+5853</f>
        <v>8047</v>
      </c>
      <c r="E12" s="18"/>
      <c r="F12" s="18"/>
    </row>
    <row r="13" spans="1:6" ht="24.75" customHeight="1">
      <c r="A13" s="20">
        <v>2</v>
      </c>
      <c r="B13" s="20">
        <v>0</v>
      </c>
      <c r="C13" s="21" t="s">
        <v>25</v>
      </c>
      <c r="D13" s="22">
        <f>D14</f>
        <v>1014</v>
      </c>
      <c r="E13" s="18"/>
      <c r="F13" s="18"/>
    </row>
    <row r="14" spans="1:6" ht="19.5" customHeight="1">
      <c r="A14" s="23">
        <v>2</v>
      </c>
      <c r="B14" s="23">
        <v>3</v>
      </c>
      <c r="C14" s="28" t="s">
        <v>26</v>
      </c>
      <c r="D14" s="25">
        <v>1014</v>
      </c>
      <c r="E14" s="18"/>
      <c r="F14" s="18"/>
    </row>
    <row r="15" spans="1:6" ht="32.25" customHeight="1">
      <c r="A15" s="29">
        <v>3</v>
      </c>
      <c r="B15" s="29">
        <v>0</v>
      </c>
      <c r="C15" s="30" t="s">
        <v>27</v>
      </c>
      <c r="D15" s="31">
        <f>D16+D17</f>
        <v>1448</v>
      </c>
      <c r="E15" s="18"/>
      <c r="F15" s="32"/>
    </row>
    <row r="16" spans="1:6" ht="24" customHeight="1">
      <c r="A16" s="33">
        <v>3</v>
      </c>
      <c r="B16" s="33">
        <v>10</v>
      </c>
      <c r="C16" s="35" t="s">
        <v>28</v>
      </c>
      <c r="D16" s="34">
        <v>600</v>
      </c>
      <c r="E16" s="18"/>
      <c r="F16" s="32"/>
    </row>
    <row r="17" spans="1:6" ht="34.5" customHeight="1">
      <c r="A17" s="33">
        <v>3</v>
      </c>
      <c r="B17" s="33">
        <v>14</v>
      </c>
      <c r="C17" s="35" t="s">
        <v>81</v>
      </c>
      <c r="D17" s="34">
        <f>750+98</f>
        <v>848</v>
      </c>
      <c r="E17" s="18"/>
      <c r="F17" s="18"/>
    </row>
    <row r="18" spans="1:6" ht="24.75" customHeight="1">
      <c r="A18" s="36">
        <v>4</v>
      </c>
      <c r="B18" s="36"/>
      <c r="C18" s="37" t="s">
        <v>29</v>
      </c>
      <c r="D18" s="38">
        <f>D19</f>
        <v>12524</v>
      </c>
      <c r="E18" s="18"/>
      <c r="F18" s="18"/>
    </row>
    <row r="19" spans="1:6" ht="19.5" customHeight="1">
      <c r="A19" s="39">
        <v>4</v>
      </c>
      <c r="B19" s="39">
        <v>9</v>
      </c>
      <c r="C19" s="40" t="s">
        <v>30</v>
      </c>
      <c r="D19" s="41">
        <f>12352+172</f>
        <v>12524</v>
      </c>
      <c r="E19" s="18"/>
      <c r="F19" s="18"/>
    </row>
    <row r="20" spans="1:6" ht="24.75" customHeight="1">
      <c r="A20" s="20">
        <v>5</v>
      </c>
      <c r="B20" s="20">
        <v>0</v>
      </c>
      <c r="C20" s="21" t="s">
        <v>31</v>
      </c>
      <c r="D20" s="22">
        <f>D22+D23+D21</f>
        <v>19493</v>
      </c>
      <c r="E20" s="18"/>
      <c r="F20" s="18"/>
    </row>
    <row r="21" spans="1:6" ht="24.75" customHeight="1">
      <c r="A21" s="90">
        <v>5</v>
      </c>
      <c r="B21" s="90">
        <v>1</v>
      </c>
      <c r="C21" s="51" t="s">
        <v>213</v>
      </c>
      <c r="D21" s="50">
        <f>4331+225</f>
        <v>4556</v>
      </c>
      <c r="E21" s="18"/>
      <c r="F21" s="18"/>
    </row>
    <row r="22" spans="1:7" ht="15.75" customHeight="1">
      <c r="A22" s="23">
        <v>5</v>
      </c>
      <c r="B22" s="23">
        <v>2</v>
      </c>
      <c r="C22" s="24" t="s">
        <v>32</v>
      </c>
      <c r="D22" s="25">
        <f>1127+110+90</f>
        <v>1327</v>
      </c>
      <c r="E22" s="18"/>
      <c r="F22" s="18"/>
      <c r="G22" s="42"/>
    </row>
    <row r="23" spans="1:7" ht="15.75" customHeight="1">
      <c r="A23" s="23">
        <v>5</v>
      </c>
      <c r="B23" s="23">
        <v>3</v>
      </c>
      <c r="C23" s="24" t="s">
        <v>33</v>
      </c>
      <c r="D23" s="25">
        <f>3526+8324+60+200+1500</f>
        <v>13610</v>
      </c>
      <c r="E23" s="32"/>
      <c r="F23" s="32"/>
      <c r="G23" s="42"/>
    </row>
    <row r="24" spans="1:6" ht="15.75" customHeight="1">
      <c r="A24" s="20">
        <v>7</v>
      </c>
      <c r="B24" s="20">
        <v>0</v>
      </c>
      <c r="C24" s="21" t="s">
        <v>34</v>
      </c>
      <c r="D24" s="22">
        <f>D25</f>
        <v>252</v>
      </c>
      <c r="E24" s="18"/>
      <c r="F24" s="18"/>
    </row>
    <row r="25" spans="1:6" ht="18.75" customHeight="1">
      <c r="A25" s="23">
        <v>7</v>
      </c>
      <c r="B25" s="23">
        <v>7</v>
      </c>
      <c r="C25" s="24" t="s">
        <v>35</v>
      </c>
      <c r="D25" s="25">
        <v>252</v>
      </c>
      <c r="E25" s="18"/>
      <c r="F25" s="18"/>
    </row>
    <row r="26" spans="1:6" ht="15" customHeight="1">
      <c r="A26" s="20">
        <v>8</v>
      </c>
      <c r="B26" s="20">
        <v>0</v>
      </c>
      <c r="C26" s="21" t="s">
        <v>36</v>
      </c>
      <c r="D26" s="22">
        <f>D27</f>
        <v>28987</v>
      </c>
      <c r="E26" s="18"/>
      <c r="F26" s="18"/>
    </row>
    <row r="27" spans="1:6" ht="21" customHeight="1">
      <c r="A27" s="23">
        <v>8</v>
      </c>
      <c r="B27" s="23">
        <v>1</v>
      </c>
      <c r="C27" s="24" t="s">
        <v>37</v>
      </c>
      <c r="D27" s="25">
        <f>28937+50</f>
        <v>28987</v>
      </c>
      <c r="E27" s="18"/>
      <c r="F27" s="18"/>
    </row>
    <row r="28" spans="1:7" ht="19.5" customHeight="1">
      <c r="A28" s="20">
        <v>10</v>
      </c>
      <c r="B28" s="20">
        <v>0</v>
      </c>
      <c r="C28" s="21" t="s">
        <v>38</v>
      </c>
      <c r="D28" s="22">
        <f>D30+D31+D29</f>
        <v>15654</v>
      </c>
      <c r="E28" s="18"/>
      <c r="F28" s="18"/>
      <c r="G28" s="42"/>
    </row>
    <row r="29" spans="1:7" ht="19.5" customHeight="1">
      <c r="A29" s="90">
        <v>10</v>
      </c>
      <c r="B29" s="90">
        <v>1</v>
      </c>
      <c r="C29" s="51" t="s">
        <v>156</v>
      </c>
      <c r="D29" s="50">
        <v>150</v>
      </c>
      <c r="E29" s="18"/>
      <c r="F29" s="18"/>
      <c r="G29" s="42"/>
    </row>
    <row r="30" spans="1:6" ht="18" customHeight="1">
      <c r="A30" s="23">
        <v>10</v>
      </c>
      <c r="B30" s="23">
        <v>3</v>
      </c>
      <c r="C30" s="24" t="s">
        <v>39</v>
      </c>
      <c r="D30" s="25">
        <f>165+125+60-15+96</f>
        <v>431</v>
      </c>
      <c r="E30" s="18"/>
      <c r="F30" s="18"/>
    </row>
    <row r="31" spans="1:6" ht="18" customHeight="1">
      <c r="A31" s="23">
        <v>10</v>
      </c>
      <c r="B31" s="23">
        <v>6</v>
      </c>
      <c r="C31" s="24" t="s">
        <v>82</v>
      </c>
      <c r="D31" s="25">
        <f>13882+352+787-18+70</f>
        <v>15073</v>
      </c>
      <c r="E31" s="18"/>
      <c r="F31" s="46"/>
    </row>
    <row r="32" spans="1:7" ht="21" customHeight="1">
      <c r="A32" s="20">
        <v>11</v>
      </c>
      <c r="B32" s="20">
        <v>0</v>
      </c>
      <c r="C32" s="21" t="s">
        <v>40</v>
      </c>
      <c r="D32" s="22">
        <f>D33</f>
        <v>3734</v>
      </c>
      <c r="E32" s="18"/>
      <c r="F32" s="18"/>
      <c r="G32" s="42"/>
    </row>
    <row r="33" spans="1:7" ht="15" customHeight="1">
      <c r="A33" s="23">
        <v>11</v>
      </c>
      <c r="B33" s="23">
        <v>1</v>
      </c>
      <c r="C33" s="24" t="s">
        <v>41</v>
      </c>
      <c r="D33" s="50">
        <f>3510+224</f>
        <v>3734</v>
      </c>
      <c r="E33" s="18"/>
      <c r="F33" s="18"/>
      <c r="G33" s="42"/>
    </row>
    <row r="34" spans="1:6" ht="17.25" customHeight="1">
      <c r="A34" s="43" t="s">
        <v>42</v>
      </c>
      <c r="B34" s="44"/>
      <c r="C34" s="44"/>
      <c r="D34" s="45">
        <f>D6+D13+D15+D20+D24+D26+D28+D32+D18</f>
        <v>137633</v>
      </c>
      <c r="E34" s="18"/>
      <c r="F34" s="46"/>
    </row>
    <row r="35" spans="1:6" ht="12.75" customHeight="1">
      <c r="A35" s="47"/>
      <c r="B35" s="47"/>
      <c r="C35" s="47"/>
      <c r="D35" s="47"/>
      <c r="E35" s="18"/>
      <c r="F35" s="18"/>
    </row>
    <row r="36" spans="1:6" ht="12.75" customHeight="1">
      <c r="A36" s="47"/>
      <c r="B36" s="47"/>
      <c r="C36" s="47"/>
      <c r="D36" s="47"/>
      <c r="E36" s="18"/>
      <c r="F36" s="18"/>
    </row>
    <row r="37" spans="1:6" ht="12.75" customHeight="1">
      <c r="A37" s="47"/>
      <c r="B37" s="47"/>
      <c r="C37" s="47"/>
      <c r="D37" s="48"/>
      <c r="E37" s="49"/>
      <c r="F37" s="18"/>
    </row>
    <row r="38" spans="5:6" ht="12.75">
      <c r="E38" s="18"/>
      <c r="F38" s="18"/>
    </row>
    <row r="39" spans="5:6" ht="12.75">
      <c r="E39" s="18"/>
      <c r="F39" s="18"/>
    </row>
    <row r="40" spans="5:6" ht="12.75">
      <c r="E40" s="18"/>
      <c r="F40" s="18"/>
    </row>
    <row r="41" spans="5:6" ht="12.75">
      <c r="E41" s="18"/>
      <c r="F41" s="18"/>
    </row>
  </sheetData>
  <mergeCells count="2">
    <mergeCell ref="C1:D1"/>
    <mergeCell ref="A2:D2"/>
  </mergeCells>
  <printOptions/>
  <pageMargins left="0.75" right="0.21" top="0.5" bottom="0.28" header="0.5" footer="0.28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I22"/>
  <sheetViews>
    <sheetView workbookViewId="0" topLeftCell="A4">
      <selection activeCell="A27" sqref="A27"/>
    </sheetView>
  </sheetViews>
  <sheetFormatPr defaultColWidth="9.140625" defaultRowHeight="12.75"/>
  <cols>
    <col min="1" max="1" width="68.28125" style="0" customWidth="1"/>
    <col min="2" max="2" width="21.00390625" style="0" customWidth="1"/>
  </cols>
  <sheetData>
    <row r="1" spans="1:2" ht="22.5">
      <c r="A1" s="104" t="s">
        <v>3</v>
      </c>
      <c r="B1" s="104"/>
    </row>
    <row r="2" spans="1:2" ht="22.5">
      <c r="A2" s="104" t="s">
        <v>204</v>
      </c>
      <c r="B2" s="104"/>
    </row>
    <row r="3" spans="1:2" ht="22.5">
      <c r="A3" s="104" t="s">
        <v>7</v>
      </c>
      <c r="B3" s="104"/>
    </row>
    <row r="4" spans="1:2" ht="22.5">
      <c r="A4" s="104" t="s">
        <v>6</v>
      </c>
      <c r="B4" s="104"/>
    </row>
    <row r="5" spans="1:2" ht="15">
      <c r="A5" s="105" t="s">
        <v>236</v>
      </c>
      <c r="B5" s="105"/>
    </row>
    <row r="9" spans="1:9" ht="38.25" customHeight="1">
      <c r="A9" s="106" t="s">
        <v>154</v>
      </c>
      <c r="B9" s="106"/>
      <c r="D9" s="103"/>
      <c r="E9" s="103"/>
      <c r="F9" s="103"/>
      <c r="G9" s="103"/>
      <c r="H9" s="103"/>
      <c r="I9" s="103"/>
    </row>
    <row r="10" spans="1:2" ht="15.75">
      <c r="A10" s="1"/>
      <c r="B10" s="2" t="s">
        <v>0</v>
      </c>
    </row>
    <row r="11" spans="1:2" ht="39" customHeight="1">
      <c r="A11" s="3" t="s">
        <v>1</v>
      </c>
      <c r="B11" s="4" t="s">
        <v>2</v>
      </c>
    </row>
    <row r="12" spans="1:2" ht="15">
      <c r="A12" s="3">
        <v>1</v>
      </c>
      <c r="B12" s="4">
        <v>2</v>
      </c>
    </row>
    <row r="13" spans="1:2" ht="31.5">
      <c r="A13" s="7" t="s">
        <v>15</v>
      </c>
      <c r="B13" s="10">
        <f>B14</f>
        <v>3563</v>
      </c>
    </row>
    <row r="14" spans="1:2" ht="39" customHeight="1">
      <c r="A14" s="8" t="s">
        <v>8</v>
      </c>
      <c r="B14" s="11">
        <f>B15+B19</f>
        <v>3563</v>
      </c>
    </row>
    <row r="15" spans="1:2" ht="32.25" customHeight="1">
      <c r="A15" s="9" t="s">
        <v>9</v>
      </c>
      <c r="B15" s="11">
        <f>B18</f>
        <v>-134070</v>
      </c>
    </row>
    <row r="16" spans="1:2" ht="40.5" customHeight="1">
      <c r="A16" s="9" t="s">
        <v>10</v>
      </c>
      <c r="B16" s="11">
        <f>B18</f>
        <v>-134070</v>
      </c>
    </row>
    <row r="17" spans="1:2" ht="42.75" customHeight="1">
      <c r="A17" s="9" t="s">
        <v>11</v>
      </c>
      <c r="B17" s="11">
        <f>B18</f>
        <v>-134070</v>
      </c>
    </row>
    <row r="18" spans="1:2" ht="31.5">
      <c r="A18" s="5" t="s">
        <v>4</v>
      </c>
      <c r="B18" s="11">
        <v>-134070</v>
      </c>
    </row>
    <row r="19" spans="1:2" ht="21.75" customHeight="1">
      <c r="A19" s="9" t="s">
        <v>12</v>
      </c>
      <c r="B19" s="11">
        <f>B22</f>
        <v>137633</v>
      </c>
    </row>
    <row r="20" spans="1:2" ht="37.5" customHeight="1">
      <c r="A20" s="9" t="s">
        <v>13</v>
      </c>
      <c r="B20" s="11">
        <f>B22</f>
        <v>137633</v>
      </c>
    </row>
    <row r="21" spans="1:2" ht="35.25" customHeight="1">
      <c r="A21" s="9" t="s">
        <v>14</v>
      </c>
      <c r="B21" s="11">
        <f>B22</f>
        <v>137633</v>
      </c>
    </row>
    <row r="22" spans="1:2" ht="31.5">
      <c r="A22" s="6" t="s">
        <v>5</v>
      </c>
      <c r="B22" s="11">
        <v>137633</v>
      </c>
    </row>
  </sheetData>
  <mergeCells count="7">
    <mergeCell ref="D9:I9"/>
    <mergeCell ref="A1:B1"/>
    <mergeCell ref="A5:B5"/>
    <mergeCell ref="A4:B4"/>
    <mergeCell ref="A2:B2"/>
    <mergeCell ref="A3:B3"/>
    <mergeCell ref="A9:B9"/>
  </mergeCells>
  <printOptions/>
  <pageMargins left="0.75" right="0.35" top="0.53" bottom="0.5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2015-06-25T13:53:38Z</cp:lastPrinted>
  <dcterms:created xsi:type="dcterms:W3CDTF">1996-10-08T23:32:33Z</dcterms:created>
  <dcterms:modified xsi:type="dcterms:W3CDTF">2015-06-30T15:17:26Z</dcterms:modified>
  <cp:category/>
  <cp:version/>
  <cp:contentType/>
  <cp:contentStatus/>
</cp:coreProperties>
</file>